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GESTION\Gestión Ciencias Físicas y exactas\2023\185\1925\"/>
    </mc:Choice>
  </mc:AlternateContent>
  <xr:revisionPtr revIDLastSave="0" documentId="8_{BCB7E629-6CE8-4600-AC8F-BEDDDFD12F08}" xr6:coauthVersionLast="47" xr6:coauthVersionMax="47" xr10:uidLastSave="{00000000-0000-0000-0000-000000000000}"/>
  <bookViews>
    <workbookView xWindow="-120" yWindow="-120" windowWidth="29040" windowHeight="15720" activeTab="1" xr2:uid="{1C0143CD-6D56-4A26-B079-C8A970B1454D}"/>
  </bookViews>
  <sheets>
    <sheet name="C Suelo 0-10" sheetId="1" r:id="rId1"/>
    <sheet name="C Suelo 10-20" sheetId="2" r:id="rId2"/>
  </sheets>
  <definedNames>
    <definedName name="_xlnm.Print_Area" localSheetId="0">'C Suelo 0-10'!$A$1:$O$47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2" l="1"/>
  <c r="O34" i="2" s="1"/>
  <c r="N19" i="2"/>
  <c r="O19" i="2" s="1"/>
  <c r="N4" i="2"/>
  <c r="O4" i="2" s="1"/>
  <c r="H45" i="2"/>
  <c r="K45" i="2" s="1"/>
  <c r="L45" i="2" s="1"/>
  <c r="M45" i="2" s="1"/>
  <c r="H44" i="2"/>
  <c r="K44" i="2" s="1"/>
  <c r="L44" i="2" s="1"/>
  <c r="M44" i="2" s="1"/>
  <c r="H43" i="2"/>
  <c r="K43" i="2" s="1"/>
  <c r="L43" i="2" s="1"/>
  <c r="M43" i="2" s="1"/>
  <c r="H42" i="2"/>
  <c r="K42" i="2" s="1"/>
  <c r="L42" i="2" s="1"/>
  <c r="M42" i="2" s="1"/>
  <c r="H41" i="2"/>
  <c r="K41" i="2" s="1"/>
  <c r="L41" i="2" s="1"/>
  <c r="M41" i="2" s="1"/>
  <c r="H40" i="2"/>
  <c r="K40" i="2" s="1"/>
  <c r="L40" i="2" s="1"/>
  <c r="M40" i="2" s="1"/>
  <c r="H39" i="2"/>
  <c r="K39" i="2" s="1"/>
  <c r="L39" i="2" s="1"/>
  <c r="M39" i="2" s="1"/>
  <c r="H38" i="2"/>
  <c r="K38" i="2" s="1"/>
  <c r="L38" i="2" s="1"/>
  <c r="M38" i="2" s="1"/>
  <c r="H37" i="2"/>
  <c r="K37" i="2" s="1"/>
  <c r="L37" i="2" s="1"/>
  <c r="M37" i="2" s="1"/>
  <c r="H36" i="2"/>
  <c r="K36" i="2" s="1"/>
  <c r="L36" i="2" s="1"/>
  <c r="M36" i="2" s="1"/>
  <c r="L35" i="2"/>
  <c r="M35" i="2" s="1"/>
  <c r="K35" i="2"/>
  <c r="H35" i="2"/>
  <c r="H34" i="2"/>
  <c r="K34" i="2" s="1"/>
  <c r="H30" i="2"/>
  <c r="K30" i="2" s="1"/>
  <c r="L30" i="2" s="1"/>
  <c r="M30" i="2" s="1"/>
  <c r="H29" i="2"/>
  <c r="K29" i="2" s="1"/>
  <c r="L29" i="2" s="1"/>
  <c r="M29" i="2" s="1"/>
  <c r="H28" i="2"/>
  <c r="K28" i="2" s="1"/>
  <c r="L28" i="2" s="1"/>
  <c r="M28" i="2" s="1"/>
  <c r="H27" i="2"/>
  <c r="K27" i="2" s="1"/>
  <c r="L27" i="2" s="1"/>
  <c r="M27" i="2" s="1"/>
  <c r="H26" i="2"/>
  <c r="K26" i="2" s="1"/>
  <c r="L26" i="2" s="1"/>
  <c r="M26" i="2" s="1"/>
  <c r="H25" i="2"/>
  <c r="K25" i="2" s="1"/>
  <c r="L25" i="2" s="1"/>
  <c r="M25" i="2" s="1"/>
  <c r="H23" i="2"/>
  <c r="K23" i="2" s="1"/>
  <c r="L23" i="2" s="1"/>
  <c r="M23" i="2" s="1"/>
  <c r="H22" i="2"/>
  <c r="K22" i="2" s="1"/>
  <c r="L22" i="2" s="1"/>
  <c r="M22" i="2" s="1"/>
  <c r="H21" i="2"/>
  <c r="K21" i="2" s="1"/>
  <c r="L21" i="2" s="1"/>
  <c r="M21" i="2" s="1"/>
  <c r="H20" i="2"/>
  <c r="K20" i="2" s="1"/>
  <c r="L20" i="2" s="1"/>
  <c r="M20" i="2" s="1"/>
  <c r="H19" i="2"/>
  <c r="K19" i="2" s="1"/>
  <c r="H15" i="2"/>
  <c r="K15" i="2" s="1"/>
  <c r="L15" i="2" s="1"/>
  <c r="M15" i="2" s="1"/>
  <c r="H14" i="2"/>
  <c r="K14" i="2" s="1"/>
  <c r="L14" i="2" s="1"/>
  <c r="M14" i="2" s="1"/>
  <c r="H13" i="2"/>
  <c r="K13" i="2" s="1"/>
  <c r="L13" i="2" s="1"/>
  <c r="M13" i="2" s="1"/>
  <c r="H11" i="2"/>
  <c r="K11" i="2" s="1"/>
  <c r="L11" i="2" s="1"/>
  <c r="M11" i="2" s="1"/>
  <c r="H10" i="2"/>
  <c r="K10" i="2" s="1"/>
  <c r="L10" i="2" s="1"/>
  <c r="M10" i="2" s="1"/>
  <c r="H9" i="2"/>
  <c r="K9" i="2" s="1"/>
  <c r="L9" i="2" s="1"/>
  <c r="M9" i="2" s="1"/>
  <c r="H8" i="2"/>
  <c r="K8" i="2" s="1"/>
  <c r="L8" i="2" s="1"/>
  <c r="M8" i="2" s="1"/>
  <c r="H7" i="2"/>
  <c r="K7" i="2" s="1"/>
  <c r="L7" i="2" s="1"/>
  <c r="M7" i="2" s="1"/>
  <c r="H6" i="2"/>
  <c r="K6" i="2" s="1"/>
  <c r="L6" i="2" s="1"/>
  <c r="M6" i="2" s="1"/>
  <c r="H5" i="2"/>
  <c r="K5" i="2" s="1"/>
  <c r="L5" i="2" s="1"/>
  <c r="M5" i="2" s="1"/>
  <c r="H4" i="2"/>
  <c r="K4" i="2" s="1"/>
  <c r="J47" i="1"/>
  <c r="G47" i="1"/>
  <c r="J46" i="1"/>
  <c r="G46" i="1"/>
  <c r="I45" i="1"/>
  <c r="H45" i="1"/>
  <c r="K45" i="1" s="1"/>
  <c r="L45" i="1" s="1"/>
  <c r="M45" i="1" s="1"/>
  <c r="I44" i="1"/>
  <c r="H44" i="1"/>
  <c r="K44" i="1" s="1"/>
  <c r="L44" i="1" s="1"/>
  <c r="M44" i="1" s="1"/>
  <c r="I43" i="1"/>
  <c r="H43" i="1"/>
  <c r="K43" i="1" s="1"/>
  <c r="L43" i="1" s="1"/>
  <c r="M43" i="1" s="1"/>
  <c r="I42" i="1"/>
  <c r="H42" i="1"/>
  <c r="K42" i="1" s="1"/>
  <c r="L42" i="1" s="1"/>
  <c r="M42" i="1" s="1"/>
  <c r="K41" i="1"/>
  <c r="L41" i="1" s="1"/>
  <c r="M41" i="1" s="1"/>
  <c r="I41" i="1"/>
  <c r="H41" i="1"/>
  <c r="I40" i="1"/>
  <c r="H40" i="1"/>
  <c r="K40" i="1" s="1"/>
  <c r="L40" i="1" s="1"/>
  <c r="M40" i="1" s="1"/>
  <c r="I39" i="1"/>
  <c r="H39" i="1"/>
  <c r="K39" i="1" s="1"/>
  <c r="L39" i="1" s="1"/>
  <c r="M39" i="1" s="1"/>
  <c r="K38" i="1"/>
  <c r="I38" i="1"/>
  <c r="L38" i="1" s="1"/>
  <c r="M38" i="1" s="1"/>
  <c r="H38" i="1"/>
  <c r="I37" i="1"/>
  <c r="H37" i="1"/>
  <c r="K37" i="1" s="1"/>
  <c r="L37" i="1" s="1"/>
  <c r="M37" i="1" s="1"/>
  <c r="I36" i="1"/>
  <c r="H36" i="1"/>
  <c r="K36" i="1" s="1"/>
  <c r="L36" i="1" s="1"/>
  <c r="M36" i="1" s="1"/>
  <c r="I35" i="1"/>
  <c r="H35" i="1"/>
  <c r="K35" i="1" s="1"/>
  <c r="L35" i="1" s="1"/>
  <c r="M35" i="1" s="1"/>
  <c r="N34" i="1"/>
  <c r="O34" i="1" s="1"/>
  <c r="I34" i="1"/>
  <c r="I46" i="1" s="1"/>
  <c r="H34" i="1"/>
  <c r="K34" i="1" s="1"/>
  <c r="J32" i="1"/>
  <c r="G32" i="1"/>
  <c r="J31" i="1"/>
  <c r="G31" i="1"/>
  <c r="K30" i="1"/>
  <c r="L30" i="1" s="1"/>
  <c r="M30" i="1" s="1"/>
  <c r="H30" i="1"/>
  <c r="H29" i="1"/>
  <c r="K29" i="1" s="1"/>
  <c r="L29" i="1" s="1"/>
  <c r="M29" i="1" s="1"/>
  <c r="K28" i="1"/>
  <c r="L28" i="1" s="1"/>
  <c r="M28" i="1" s="1"/>
  <c r="H28" i="1"/>
  <c r="H27" i="1"/>
  <c r="K27" i="1" s="1"/>
  <c r="L27" i="1" s="1"/>
  <c r="M27" i="1" s="1"/>
  <c r="K26" i="1"/>
  <c r="L26" i="1" s="1"/>
  <c r="M26" i="1" s="1"/>
  <c r="I26" i="1"/>
  <c r="H26" i="1"/>
  <c r="I25" i="1"/>
  <c r="H25" i="1"/>
  <c r="K25" i="1" s="1"/>
  <c r="L25" i="1" s="1"/>
  <c r="M25" i="1" s="1"/>
  <c r="I24" i="1"/>
  <c r="H24" i="1"/>
  <c r="K24" i="1" s="1"/>
  <c r="L24" i="1" s="1"/>
  <c r="M24" i="1" s="1"/>
  <c r="H23" i="1"/>
  <c r="K23" i="1" s="1"/>
  <c r="L23" i="1" s="1"/>
  <c r="M23" i="1" s="1"/>
  <c r="K22" i="1"/>
  <c r="L22" i="1" s="1"/>
  <c r="M22" i="1" s="1"/>
  <c r="I22" i="1"/>
  <c r="H22" i="1"/>
  <c r="K21" i="1"/>
  <c r="L21" i="1" s="1"/>
  <c r="M21" i="1" s="1"/>
  <c r="I21" i="1"/>
  <c r="H21" i="1"/>
  <c r="H20" i="1"/>
  <c r="K20" i="1" s="1"/>
  <c r="L20" i="1" s="1"/>
  <c r="M20" i="1" s="1"/>
  <c r="N19" i="1"/>
  <c r="O19" i="1" s="1"/>
  <c r="K19" i="1"/>
  <c r="I19" i="1"/>
  <c r="I31" i="1" s="1"/>
  <c r="H19" i="1"/>
  <c r="H31" i="1" s="1"/>
  <c r="J17" i="1"/>
  <c r="G17" i="1"/>
  <c r="J16" i="1"/>
  <c r="G16" i="1"/>
  <c r="K15" i="1"/>
  <c r="L15" i="1" s="1"/>
  <c r="M15" i="1" s="1"/>
  <c r="H15" i="1"/>
  <c r="I14" i="1"/>
  <c r="H14" i="1"/>
  <c r="K14" i="1" s="1"/>
  <c r="L14" i="1" s="1"/>
  <c r="M14" i="1" s="1"/>
  <c r="H13" i="1"/>
  <c r="K13" i="1" s="1"/>
  <c r="L13" i="1" s="1"/>
  <c r="M13" i="1" s="1"/>
  <c r="I12" i="1"/>
  <c r="I11" i="1"/>
  <c r="H11" i="1"/>
  <c r="K11" i="1" s="1"/>
  <c r="L11" i="1" s="1"/>
  <c r="M11" i="1" s="1"/>
  <c r="I10" i="1"/>
  <c r="H10" i="1"/>
  <c r="K10" i="1" s="1"/>
  <c r="L10" i="1" s="1"/>
  <c r="M10" i="1" s="1"/>
  <c r="I9" i="1"/>
  <c r="H9" i="1"/>
  <c r="K9" i="1" s="1"/>
  <c r="L9" i="1" s="1"/>
  <c r="M9" i="1" s="1"/>
  <c r="K8" i="1"/>
  <c r="L8" i="1" s="1"/>
  <c r="M8" i="1" s="1"/>
  <c r="I8" i="1"/>
  <c r="H8" i="1"/>
  <c r="K7" i="1"/>
  <c r="L7" i="1" s="1"/>
  <c r="M7" i="1" s="1"/>
  <c r="I7" i="1"/>
  <c r="H7" i="1"/>
  <c r="K6" i="1"/>
  <c r="L6" i="1" s="1"/>
  <c r="M6" i="1" s="1"/>
  <c r="I6" i="1"/>
  <c r="H6" i="1"/>
  <c r="I5" i="1"/>
  <c r="H5" i="1"/>
  <c r="K5" i="1" s="1"/>
  <c r="L5" i="1" s="1"/>
  <c r="M5" i="1" s="1"/>
  <c r="N4" i="1"/>
  <c r="O4" i="1" s="1"/>
  <c r="I4" i="1"/>
  <c r="I16" i="1" s="1"/>
  <c r="H4" i="1"/>
  <c r="K4" i="1" s="1"/>
  <c r="L34" i="2" l="1"/>
  <c r="K47" i="2"/>
  <c r="K46" i="2"/>
  <c r="K17" i="2"/>
  <c r="L4" i="2"/>
  <c r="K16" i="2"/>
  <c r="K32" i="2"/>
  <c r="K31" i="2"/>
  <c r="L19" i="2"/>
  <c r="H16" i="2"/>
  <c r="H17" i="2"/>
  <c r="K47" i="1"/>
  <c r="L34" i="1"/>
  <c r="K46" i="1"/>
  <c r="K16" i="1"/>
  <c r="L4" i="1"/>
  <c r="K17" i="1"/>
  <c r="K31" i="1"/>
  <c r="H32" i="1"/>
  <c r="I32" i="1"/>
  <c r="H17" i="1"/>
  <c r="H16" i="1"/>
  <c r="I17" i="1"/>
  <c r="L19" i="1"/>
  <c r="K32" i="1"/>
  <c r="I47" i="1"/>
  <c r="M4" i="2" l="1"/>
  <c r="L16" i="2"/>
  <c r="L17" i="2"/>
  <c r="L32" i="2"/>
  <c r="L31" i="2"/>
  <c r="M19" i="2"/>
  <c r="L46" i="2"/>
  <c r="L47" i="2"/>
  <c r="M34" i="2"/>
  <c r="L31" i="1"/>
  <c r="L32" i="1"/>
  <c r="M19" i="1"/>
  <c r="L47" i="1"/>
  <c r="M34" i="1"/>
  <c r="L46" i="1"/>
  <c r="L17" i="1"/>
  <c r="M4" i="1"/>
  <c r="L16" i="1"/>
  <c r="M31" i="2" l="1"/>
  <c r="M32" i="2"/>
  <c r="M47" i="2"/>
  <c r="M46" i="2"/>
  <c r="M17" i="2"/>
  <c r="M16" i="2"/>
  <c r="M31" i="1"/>
  <c r="M32" i="1"/>
  <c r="M16" i="1"/>
  <c r="M17" i="1"/>
  <c r="M47" i="1"/>
  <c r="M46" i="1"/>
</calcChain>
</file>

<file path=xl/sharedStrings.xml><?xml version="1.0" encoding="utf-8"?>
<sst xmlns="http://schemas.openxmlformats.org/spreadsheetml/2006/main" count="258" uniqueCount="63">
  <si>
    <t>N</t>
  </si>
  <si>
    <t>Transecto</t>
  </si>
  <si>
    <t>Parcela</t>
  </si>
  <si>
    <t>Comunidad</t>
  </si>
  <si>
    <t>Codificaciòn</t>
  </si>
  <si>
    <t>Profundidad</t>
  </si>
  <si>
    <t>% de carbono</t>
  </si>
  <si>
    <t>Altura (m)</t>
  </si>
  <si>
    <t>DA 96h (g/m3)</t>
  </si>
  <si>
    <t>DA C 96h (g/m3)</t>
  </si>
  <si>
    <t>Carbono total 96h (gC/m2)</t>
  </si>
  <si>
    <t>Carbono total 96h (tonC/ha)</t>
  </si>
  <si>
    <t>Área de la comunidad (m2)</t>
  </si>
  <si>
    <t>Área de la comunidad (ha)</t>
  </si>
  <si>
    <t>Totora</t>
  </si>
  <si>
    <t>T1P1-T</t>
  </si>
  <si>
    <t>0-10</t>
  </si>
  <si>
    <t>T1P2-T</t>
  </si>
  <si>
    <t>T1P3-T</t>
  </si>
  <si>
    <t>T1P4-T</t>
  </si>
  <si>
    <t>T2P1-T</t>
  </si>
  <si>
    <t>T2P2-T</t>
  </si>
  <si>
    <t>T2P3-T</t>
  </si>
  <si>
    <t>T2P4-T</t>
  </si>
  <si>
    <t>T3P1-T</t>
  </si>
  <si>
    <t>T3P2-T</t>
  </si>
  <si>
    <t>T3P3-T</t>
  </si>
  <si>
    <t>T3P4-T</t>
  </si>
  <si>
    <t>Promedio</t>
  </si>
  <si>
    <t>Desvesta</t>
  </si>
  <si>
    <t>Junco</t>
  </si>
  <si>
    <t>T1P1-J</t>
  </si>
  <si>
    <t>T1P2-J</t>
  </si>
  <si>
    <t>T1P3-J</t>
  </si>
  <si>
    <t>T1P4-J</t>
  </si>
  <si>
    <t>T2P1-J</t>
  </si>
  <si>
    <t>T2P2-J</t>
  </si>
  <si>
    <t>T2P3-J</t>
  </si>
  <si>
    <t>T2P4-J</t>
  </si>
  <si>
    <t>T3P1-J</t>
  </si>
  <si>
    <t>T3P2-J</t>
  </si>
  <si>
    <t>T3P3-J</t>
  </si>
  <si>
    <t>T3P4-J</t>
  </si>
  <si>
    <t>Desv Estandar</t>
  </si>
  <si>
    <t>Vega Mixta</t>
  </si>
  <si>
    <t>T1P1-VM</t>
  </si>
  <si>
    <t>T1P2-VM</t>
  </si>
  <si>
    <t>T1P3-VM</t>
  </si>
  <si>
    <t>T1P4-VM</t>
  </si>
  <si>
    <t>T2P1-VM</t>
  </si>
  <si>
    <t>T2P2-VM</t>
  </si>
  <si>
    <t>T2P3-VM</t>
  </si>
  <si>
    <t>T2P4-VM</t>
  </si>
  <si>
    <t>T3P1-VM</t>
  </si>
  <si>
    <t>T3P2-VM</t>
  </si>
  <si>
    <t>T3P3-VM</t>
  </si>
  <si>
    <t>T3P4-VM</t>
  </si>
  <si>
    <t>DA (g/m3)</t>
  </si>
  <si>
    <t>DA C  (g/m3)</t>
  </si>
  <si>
    <t>Carbono total  (gC/m2)</t>
  </si>
  <si>
    <t>Carbono total (tonC/ha)</t>
  </si>
  <si>
    <t>Totoral</t>
  </si>
  <si>
    <t>Juncal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</si>
</sst>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000_-;\-* #,##0.0000000_-;_-* &quot;-&quot;??_-;_-@_-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9" fontId="0" fillId="4" borderId="12" xfId="0" applyNumberFormat="1" applyFill="1" applyBorder="1" applyAlignment="1">
      <alignment horizontal="center" vertical="center"/>
    </xf>
    <xf numFmtId="43" fontId="0" fillId="4" borderId="11" xfId="1" applyFont="1" applyFill="1" applyBorder="1" applyAlignment="1">
      <alignment horizontal="center" vertical="center"/>
    </xf>
    <xf numFmtId="10" fontId="0" fillId="4" borderId="11" xfId="2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43" fontId="0" fillId="4" borderId="13" xfId="1" applyFont="1" applyFill="1" applyBorder="1" applyAlignment="1">
      <alignment horizontal="center" vertical="center"/>
    </xf>
    <xf numFmtId="10" fontId="0" fillId="4" borderId="13" xfId="2" applyNumberFormat="1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43" fontId="0" fillId="5" borderId="11" xfId="1" applyFont="1" applyFill="1" applyBorder="1" applyAlignment="1">
      <alignment horizontal="center" vertical="center"/>
    </xf>
    <xf numFmtId="10" fontId="0" fillId="5" borderId="11" xfId="2" applyNumberFormat="1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9" fontId="0" fillId="4" borderId="19" xfId="0" applyNumberFormat="1" applyFill="1" applyBorder="1" applyAlignment="1">
      <alignment horizontal="center" vertical="center"/>
    </xf>
    <xf numFmtId="43" fontId="0" fillId="4" borderId="6" xfId="1" applyFont="1" applyFill="1" applyBorder="1" applyAlignment="1">
      <alignment horizontal="center" vertical="center"/>
    </xf>
    <xf numFmtId="10" fontId="0" fillId="4" borderId="6" xfId="2" applyNumberFormat="1" applyFont="1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43" fontId="0" fillId="7" borderId="2" xfId="1" applyFont="1" applyFill="1" applyBorder="1"/>
    <xf numFmtId="0" fontId="0" fillId="6" borderId="21" xfId="0" applyFill="1" applyBorder="1"/>
    <xf numFmtId="43" fontId="0" fillId="7" borderId="6" xfId="1" applyFont="1" applyFill="1" applyBorder="1"/>
    <xf numFmtId="0" fontId="0" fillId="6" borderId="16" xfId="0" applyFill="1" applyBorder="1" applyAlignment="1">
      <alignment horizontal="center" vertical="center"/>
    </xf>
    <xf numFmtId="49" fontId="0" fillId="6" borderId="16" xfId="0" applyNumberFormat="1" applyFill="1" applyBorder="1" applyAlignment="1">
      <alignment horizontal="center" vertical="center"/>
    </xf>
    <xf numFmtId="0" fontId="0" fillId="6" borderId="16" xfId="0" applyFill="1" applyBorder="1"/>
    <xf numFmtId="43" fontId="0" fillId="6" borderId="16" xfId="1" applyFont="1" applyFill="1" applyBorder="1"/>
    <xf numFmtId="43" fontId="0" fillId="6" borderId="21" xfId="0" applyNumberFormat="1" applyFill="1" applyBorder="1"/>
    <xf numFmtId="0" fontId="0" fillId="8" borderId="22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49" fontId="0" fillId="8" borderId="12" xfId="0" applyNumberFormat="1" applyFill="1" applyBorder="1" applyAlignment="1">
      <alignment horizontal="center" vertical="center"/>
    </xf>
    <xf numFmtId="43" fontId="0" fillId="8" borderId="11" xfId="1" applyFont="1" applyFill="1" applyBorder="1" applyAlignment="1">
      <alignment horizontal="center" vertical="center"/>
    </xf>
    <xf numFmtId="10" fontId="0" fillId="8" borderId="11" xfId="2" applyNumberFormat="1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 vertical="center"/>
    </xf>
    <xf numFmtId="43" fontId="0" fillId="8" borderId="13" xfId="1" applyFont="1" applyFill="1" applyBorder="1" applyAlignment="1">
      <alignment horizontal="center" vertical="center"/>
    </xf>
    <xf numFmtId="10" fontId="0" fillId="8" borderId="13" xfId="2" applyNumberFormat="1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49" fontId="0" fillId="8" borderId="19" xfId="0" applyNumberFormat="1" applyFill="1" applyBorder="1" applyAlignment="1">
      <alignment horizontal="center" vertical="center"/>
    </xf>
    <xf numFmtId="43" fontId="0" fillId="8" borderId="6" xfId="1" applyFont="1" applyFill="1" applyBorder="1" applyAlignment="1">
      <alignment horizontal="center" vertical="center"/>
    </xf>
    <xf numFmtId="10" fontId="0" fillId="8" borderId="6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8" borderId="17" xfId="0" applyFill="1" applyBorder="1" applyAlignment="1">
      <alignment horizontal="center" vertical="center"/>
    </xf>
    <xf numFmtId="43" fontId="0" fillId="6" borderId="11" xfId="1" applyFont="1" applyFill="1" applyBorder="1" applyAlignment="1">
      <alignment horizontal="center" vertical="center"/>
    </xf>
    <xf numFmtId="10" fontId="0" fillId="6" borderId="11" xfId="2" applyNumberFormat="1" applyFont="1" applyFill="1" applyBorder="1" applyAlignment="1">
      <alignment horizontal="center" vertical="center"/>
    </xf>
    <xf numFmtId="43" fontId="0" fillId="6" borderId="13" xfId="1" applyFont="1" applyFill="1" applyBorder="1" applyAlignment="1">
      <alignment horizontal="center" vertical="center"/>
    </xf>
    <xf numFmtId="10" fontId="0" fillId="6" borderId="13" xfId="2" applyNumberFormat="1" applyFont="1" applyFill="1" applyBorder="1" applyAlignment="1">
      <alignment horizontal="center" vertical="center"/>
    </xf>
    <xf numFmtId="43" fontId="0" fillId="6" borderId="6" xfId="1" applyFont="1" applyFill="1" applyBorder="1" applyAlignment="1">
      <alignment horizontal="center" vertical="center"/>
    </xf>
    <xf numFmtId="10" fontId="0" fillId="6" borderId="6" xfId="2" applyNumberFormat="1" applyFont="1" applyFill="1" applyBorder="1" applyAlignment="1">
      <alignment horizontal="center" vertical="center"/>
    </xf>
    <xf numFmtId="10" fontId="0" fillId="7" borderId="2" xfId="1" applyNumberFormat="1" applyFont="1" applyFill="1" applyBorder="1"/>
    <xf numFmtId="165" fontId="0" fillId="7" borderId="6" xfId="2" applyNumberFormat="1" applyFont="1" applyFill="1" applyBorder="1"/>
    <xf numFmtId="0" fontId="0" fillId="6" borderId="24" xfId="0" applyFill="1" applyBorder="1" applyAlignment="1">
      <alignment horizontal="center" vertical="center"/>
    </xf>
    <xf numFmtId="49" fontId="0" fillId="6" borderId="23" xfId="0" applyNumberFormat="1" applyFill="1" applyBorder="1" applyAlignment="1">
      <alignment horizontal="center" vertical="center"/>
    </xf>
    <xf numFmtId="0" fontId="0" fillId="6" borderId="0" xfId="0" applyFill="1"/>
    <xf numFmtId="0" fontId="0" fillId="9" borderId="22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49" fontId="0" fillId="9" borderId="12" xfId="0" applyNumberFormat="1" applyFill="1" applyBorder="1" applyAlignment="1">
      <alignment horizontal="center" vertical="center"/>
    </xf>
    <xf numFmtId="43" fontId="0" fillId="9" borderId="11" xfId="1" applyFont="1" applyFill="1" applyBorder="1" applyAlignment="1">
      <alignment horizontal="center" vertical="center"/>
    </xf>
    <xf numFmtId="10" fontId="0" fillId="9" borderId="11" xfId="2" applyNumberFormat="1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 vertical="center"/>
    </xf>
    <xf numFmtId="43" fontId="0" fillId="9" borderId="13" xfId="1" applyFont="1" applyFill="1" applyBorder="1" applyAlignment="1">
      <alignment horizontal="center" vertical="center"/>
    </xf>
    <xf numFmtId="10" fontId="0" fillId="9" borderId="13" xfId="2" applyNumberFormat="1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49" fontId="0" fillId="9" borderId="19" xfId="0" applyNumberFormat="1" applyFill="1" applyBorder="1" applyAlignment="1">
      <alignment horizontal="center" vertical="center"/>
    </xf>
    <xf numFmtId="43" fontId="0" fillId="9" borderId="6" xfId="1" applyFont="1" applyFill="1" applyBorder="1" applyAlignment="1">
      <alignment horizontal="center" vertical="center"/>
    </xf>
    <xf numFmtId="10" fontId="0" fillId="9" borderId="6" xfId="2" applyNumberFormat="1" applyFont="1" applyFill="1" applyBorder="1" applyAlignment="1">
      <alignment horizontal="center" vertical="center"/>
    </xf>
    <xf numFmtId="49" fontId="0" fillId="9" borderId="18" xfId="0" applyNumberFormat="1" applyFill="1" applyBorder="1" applyAlignment="1">
      <alignment horizontal="center" vertical="center"/>
    </xf>
    <xf numFmtId="43" fontId="0" fillId="7" borderId="21" xfId="1" applyFont="1" applyFill="1" applyBorder="1"/>
    <xf numFmtId="43" fontId="0" fillId="5" borderId="13" xfId="1" applyFont="1" applyFill="1" applyBorder="1" applyAlignment="1">
      <alignment horizontal="center" vertical="center"/>
    </xf>
    <xf numFmtId="10" fontId="0" fillId="5" borderId="13" xfId="2" applyNumberFormat="1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43" fontId="0" fillId="8" borderId="11" xfId="1" applyFont="1" applyFill="1" applyBorder="1" applyAlignment="1">
      <alignment horizontal="center" vertical="center"/>
    </xf>
    <xf numFmtId="43" fontId="0" fillId="8" borderId="16" xfId="1" applyFont="1" applyFill="1" applyBorder="1" applyAlignment="1">
      <alignment horizontal="center" vertical="center"/>
    </xf>
    <xf numFmtId="43" fontId="0" fillId="8" borderId="20" xfId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43" fontId="0" fillId="9" borderId="13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3" fontId="0" fillId="4" borderId="13" xfId="1" applyFont="1" applyFill="1" applyBorder="1" applyAlignment="1">
      <alignment horizontal="center" vertical="center"/>
    </xf>
    <xf numFmtId="43" fontId="0" fillId="4" borderId="16" xfId="1" applyFont="1" applyFill="1" applyBorder="1" applyAlignment="1">
      <alignment horizontal="center" vertical="center"/>
    </xf>
    <xf numFmtId="43" fontId="0" fillId="4" borderId="20" xfId="1" applyFont="1" applyFill="1" applyBorder="1" applyAlignment="1">
      <alignment horizontal="center" vertical="center"/>
    </xf>
    <xf numFmtId="164" fontId="0" fillId="4" borderId="13" xfId="1" applyNumberFormat="1" applyFont="1" applyFill="1" applyBorder="1" applyAlignment="1">
      <alignment horizontal="center" vertical="center"/>
    </xf>
    <xf numFmtId="164" fontId="0" fillId="4" borderId="16" xfId="1" applyNumberFormat="1" applyFont="1" applyFill="1" applyBorder="1" applyAlignment="1">
      <alignment horizontal="center" vertical="center"/>
    </xf>
    <xf numFmtId="164" fontId="0" fillId="4" borderId="20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CE59-EB8A-4A7E-8127-8E25A1DD5A3C}">
  <dimension ref="A1:Q47"/>
  <sheetViews>
    <sheetView showGridLines="0" view="pageBreakPreview" zoomScale="60" zoomScaleNormal="9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O4" sqref="O4:O15"/>
    </sheetView>
  </sheetViews>
  <sheetFormatPr baseColWidth="10" defaultRowHeight="15" x14ac:dyDescent="0.25"/>
  <cols>
    <col min="1" max="3" width="0" hidden="1" customWidth="1"/>
    <col min="6" max="6" width="13.5703125" customWidth="1"/>
    <col min="7" max="8" width="13.7109375" customWidth="1"/>
    <col min="9" max="9" width="11.42578125" customWidth="1"/>
    <col min="10" max="10" width="14.5703125" customWidth="1"/>
    <col min="11" max="11" width="12.7109375" customWidth="1"/>
    <col min="14" max="14" width="14.5703125" customWidth="1"/>
    <col min="15" max="15" width="12.85546875" bestFit="1" customWidth="1"/>
  </cols>
  <sheetData>
    <row r="1" spans="1:15" ht="15.75" thickBot="1" x14ac:dyDescent="0.3"/>
    <row r="2" spans="1:15" ht="15" customHeight="1" x14ac:dyDescent="0.25">
      <c r="A2" s="107" t="s">
        <v>0</v>
      </c>
      <c r="B2" s="109" t="s">
        <v>1</v>
      </c>
      <c r="C2" s="109" t="s">
        <v>2</v>
      </c>
      <c r="D2" s="109" t="s">
        <v>3</v>
      </c>
      <c r="E2" s="109" t="s">
        <v>4</v>
      </c>
      <c r="F2" s="111" t="s">
        <v>5</v>
      </c>
      <c r="G2" s="103" t="s">
        <v>6</v>
      </c>
      <c r="H2" s="103" t="s">
        <v>6</v>
      </c>
      <c r="I2" s="105" t="s">
        <v>7</v>
      </c>
      <c r="J2" s="95" t="s">
        <v>8</v>
      </c>
      <c r="K2" s="95" t="s">
        <v>9</v>
      </c>
      <c r="L2" s="95" t="s">
        <v>10</v>
      </c>
      <c r="M2" s="95" t="s">
        <v>11</v>
      </c>
      <c r="N2" s="95" t="s">
        <v>12</v>
      </c>
      <c r="O2" s="95" t="s">
        <v>13</v>
      </c>
    </row>
    <row r="3" spans="1:15" ht="28.5" customHeight="1" thickBot="1" x14ac:dyDescent="0.3">
      <c r="A3" s="108"/>
      <c r="B3" s="110"/>
      <c r="C3" s="110"/>
      <c r="D3" s="110"/>
      <c r="E3" s="110"/>
      <c r="F3" s="112"/>
      <c r="G3" s="104"/>
      <c r="H3" s="104"/>
      <c r="I3" s="106"/>
      <c r="J3" s="96"/>
      <c r="K3" s="96"/>
      <c r="L3" s="96"/>
      <c r="M3" s="96"/>
      <c r="N3" s="96"/>
      <c r="O3" s="96"/>
    </row>
    <row r="4" spans="1:15" x14ac:dyDescent="0.25">
      <c r="A4" s="1">
        <v>1</v>
      </c>
      <c r="B4" s="2">
        <v>1</v>
      </c>
      <c r="C4" s="2">
        <v>1</v>
      </c>
      <c r="D4" s="2" t="s">
        <v>14</v>
      </c>
      <c r="E4" s="2" t="s">
        <v>15</v>
      </c>
      <c r="F4" s="3" t="s">
        <v>16</v>
      </c>
      <c r="G4" s="4">
        <v>3.76</v>
      </c>
      <c r="H4" s="5">
        <f>G4/100</f>
        <v>3.7599999999999995E-2</v>
      </c>
      <c r="I4" s="4">
        <f>10/100</f>
        <v>0.1</v>
      </c>
      <c r="J4" s="4">
        <v>734579.79027064587</v>
      </c>
      <c r="K4" s="4">
        <f t="shared" ref="K4:L11" si="0">J4*H4</f>
        <v>27620.200114176281</v>
      </c>
      <c r="L4" s="4">
        <f t="shared" si="0"/>
        <v>2762.0200114176282</v>
      </c>
      <c r="M4" s="4">
        <f t="shared" ref="M4:M11" si="1">L4/100</f>
        <v>27.620200114176281</v>
      </c>
      <c r="N4" s="97">
        <f>124732+1429</f>
        <v>126161</v>
      </c>
      <c r="O4" s="100">
        <f>N4/10000</f>
        <v>12.616099999999999</v>
      </c>
    </row>
    <row r="5" spans="1:15" x14ac:dyDescent="0.25">
      <c r="A5" s="6">
        <v>2</v>
      </c>
      <c r="B5" s="7">
        <v>1</v>
      </c>
      <c r="C5" s="7">
        <v>2</v>
      </c>
      <c r="D5" s="7" t="s">
        <v>14</v>
      </c>
      <c r="E5" s="7" t="s">
        <v>17</v>
      </c>
      <c r="F5" s="8" t="s">
        <v>16</v>
      </c>
      <c r="G5" s="9">
        <v>4.76</v>
      </c>
      <c r="H5" s="10">
        <f t="shared" ref="H5:H15" si="2">G5/100</f>
        <v>4.7599999999999996E-2</v>
      </c>
      <c r="I5" s="9">
        <f t="shared" ref="I5:I45" si="3">10/100</f>
        <v>0.1</v>
      </c>
      <c r="J5" s="9">
        <v>711714.42982644192</v>
      </c>
      <c r="K5" s="9">
        <f t="shared" si="0"/>
        <v>33877.606859738633</v>
      </c>
      <c r="L5" s="9">
        <f t="shared" si="0"/>
        <v>3387.7606859738635</v>
      </c>
      <c r="M5" s="9">
        <f t="shared" si="1"/>
        <v>33.877606859738634</v>
      </c>
      <c r="N5" s="98"/>
      <c r="O5" s="101"/>
    </row>
    <row r="6" spans="1:15" x14ac:dyDescent="0.25">
      <c r="A6" s="6">
        <v>3</v>
      </c>
      <c r="B6" s="7">
        <v>1</v>
      </c>
      <c r="C6" s="7">
        <v>3</v>
      </c>
      <c r="D6" s="7" t="s">
        <v>14</v>
      </c>
      <c r="E6" s="7" t="s">
        <v>18</v>
      </c>
      <c r="F6" s="8" t="s">
        <v>16</v>
      </c>
      <c r="G6" s="9">
        <v>3.84</v>
      </c>
      <c r="H6" s="10">
        <f t="shared" si="2"/>
        <v>3.8399999999999997E-2</v>
      </c>
      <c r="I6" s="9">
        <f t="shared" si="3"/>
        <v>0.1</v>
      </c>
      <c r="J6" s="9">
        <v>886453.92122109723</v>
      </c>
      <c r="K6" s="9">
        <f t="shared" si="0"/>
        <v>34039.830574890133</v>
      </c>
      <c r="L6" s="9">
        <f t="shared" si="0"/>
        <v>3403.9830574890134</v>
      </c>
      <c r="M6" s="9">
        <f t="shared" si="1"/>
        <v>34.039830574890132</v>
      </c>
      <c r="N6" s="98"/>
      <c r="O6" s="101"/>
    </row>
    <row r="7" spans="1:15" ht="15.75" thickBot="1" x14ac:dyDescent="0.3">
      <c r="A7" s="6">
        <v>4</v>
      </c>
      <c r="B7" s="7">
        <v>1</v>
      </c>
      <c r="C7" s="7">
        <v>4</v>
      </c>
      <c r="D7" s="7" t="s">
        <v>14</v>
      </c>
      <c r="E7" s="7" t="s">
        <v>19</v>
      </c>
      <c r="F7" s="8" t="s">
        <v>16</v>
      </c>
      <c r="G7" s="9">
        <v>10.4</v>
      </c>
      <c r="H7" s="10">
        <f t="shared" si="2"/>
        <v>0.10400000000000001</v>
      </c>
      <c r="I7" s="9">
        <f t="shared" si="3"/>
        <v>0.1</v>
      </c>
      <c r="J7" s="9">
        <v>518201.27406707103</v>
      </c>
      <c r="K7" s="9">
        <f t="shared" si="0"/>
        <v>53892.932502975389</v>
      </c>
      <c r="L7" s="9">
        <f t="shared" si="0"/>
        <v>5389.2932502975391</v>
      </c>
      <c r="M7" s="9">
        <f t="shared" si="1"/>
        <v>53.892932502975391</v>
      </c>
      <c r="N7" s="98"/>
      <c r="O7" s="101"/>
    </row>
    <row r="8" spans="1:15" x14ac:dyDescent="0.25">
      <c r="A8" s="1">
        <v>5</v>
      </c>
      <c r="B8" s="2">
        <v>2</v>
      </c>
      <c r="C8" s="2">
        <v>1</v>
      </c>
      <c r="D8" s="2" t="s">
        <v>14</v>
      </c>
      <c r="E8" s="2" t="s">
        <v>20</v>
      </c>
      <c r="F8" s="3" t="s">
        <v>16</v>
      </c>
      <c r="G8" s="4">
        <v>2.8</v>
      </c>
      <c r="H8" s="5">
        <f t="shared" si="2"/>
        <v>2.7999999999999997E-2</v>
      </c>
      <c r="I8" s="4">
        <f t="shared" si="3"/>
        <v>0.1</v>
      </c>
      <c r="J8" s="4">
        <v>810637.19974820968</v>
      </c>
      <c r="K8" s="4">
        <f t="shared" si="0"/>
        <v>22697.84159294987</v>
      </c>
      <c r="L8" s="4">
        <f t="shared" si="0"/>
        <v>2269.7841592949871</v>
      </c>
      <c r="M8" s="4">
        <f t="shared" si="1"/>
        <v>22.697841592949871</v>
      </c>
      <c r="N8" s="98"/>
      <c r="O8" s="101"/>
    </row>
    <row r="9" spans="1:15" x14ac:dyDescent="0.25">
      <c r="A9" s="6">
        <v>6</v>
      </c>
      <c r="B9" s="7">
        <v>2</v>
      </c>
      <c r="C9" s="7">
        <v>2</v>
      </c>
      <c r="D9" s="7" t="s">
        <v>14</v>
      </c>
      <c r="E9" s="7" t="s">
        <v>21</v>
      </c>
      <c r="F9" s="8" t="s">
        <v>16</v>
      </c>
      <c r="G9" s="9">
        <v>4.4000000000000004</v>
      </c>
      <c r="H9" s="10">
        <f t="shared" si="2"/>
        <v>4.4000000000000004E-2</v>
      </c>
      <c r="I9" s="9">
        <f t="shared" si="3"/>
        <v>0.1</v>
      </c>
      <c r="J9" s="9">
        <v>185570.451605068</v>
      </c>
      <c r="K9" s="9">
        <f t="shared" si="0"/>
        <v>8165.099870622993</v>
      </c>
      <c r="L9" s="9">
        <f t="shared" si="0"/>
        <v>816.50998706229939</v>
      </c>
      <c r="M9" s="9">
        <f t="shared" si="1"/>
        <v>8.1650998706229938</v>
      </c>
      <c r="N9" s="98"/>
      <c r="O9" s="101"/>
    </row>
    <row r="10" spans="1:15" x14ac:dyDescent="0.25">
      <c r="A10" s="6">
        <v>7</v>
      </c>
      <c r="B10" s="7">
        <v>2</v>
      </c>
      <c r="C10" s="7">
        <v>3</v>
      </c>
      <c r="D10" s="7" t="s">
        <v>14</v>
      </c>
      <c r="E10" s="7" t="s">
        <v>22</v>
      </c>
      <c r="F10" s="8" t="s">
        <v>16</v>
      </c>
      <c r="G10" s="9">
        <v>10</v>
      </c>
      <c r="H10" s="10">
        <f t="shared" si="2"/>
        <v>0.1</v>
      </c>
      <c r="I10" s="9">
        <f t="shared" si="3"/>
        <v>0.1</v>
      </c>
      <c r="J10" s="9">
        <v>346831.41473787697</v>
      </c>
      <c r="K10" s="9">
        <f t="shared" si="0"/>
        <v>34683.141473787698</v>
      </c>
      <c r="L10" s="9">
        <f t="shared" si="0"/>
        <v>3468.31414737877</v>
      </c>
      <c r="M10" s="9">
        <f t="shared" si="1"/>
        <v>34.6831414737877</v>
      </c>
      <c r="N10" s="98"/>
      <c r="O10" s="101"/>
    </row>
    <row r="11" spans="1:15" ht="15.75" thickBot="1" x14ac:dyDescent="0.3">
      <c r="A11" s="6">
        <v>8</v>
      </c>
      <c r="B11" s="7">
        <v>2</v>
      </c>
      <c r="C11" s="7">
        <v>4</v>
      </c>
      <c r="D11" s="7" t="s">
        <v>14</v>
      </c>
      <c r="E11" s="7" t="s">
        <v>23</v>
      </c>
      <c r="F11" s="8" t="s">
        <v>16</v>
      </c>
      <c r="G11" s="9">
        <v>10.8</v>
      </c>
      <c r="H11" s="10">
        <f t="shared" si="2"/>
        <v>0.10800000000000001</v>
      </c>
      <c r="I11" s="9">
        <f t="shared" si="3"/>
        <v>0.1</v>
      </c>
      <c r="J11" s="9">
        <v>402189.65581331879</v>
      </c>
      <c r="K11" s="9">
        <f t="shared" si="0"/>
        <v>43436.482827838438</v>
      </c>
      <c r="L11" s="9">
        <f t="shared" si="0"/>
        <v>4343.6482827838436</v>
      </c>
      <c r="M11" s="9">
        <f t="shared" si="1"/>
        <v>43.436482827838432</v>
      </c>
      <c r="N11" s="98"/>
      <c r="O11" s="101"/>
    </row>
    <row r="12" spans="1:15" x14ac:dyDescent="0.25">
      <c r="A12" s="1">
        <v>9</v>
      </c>
      <c r="B12" s="2">
        <v>3</v>
      </c>
      <c r="C12" s="11">
        <v>1</v>
      </c>
      <c r="D12" s="1" t="s">
        <v>14</v>
      </c>
      <c r="E12" s="2" t="s">
        <v>24</v>
      </c>
      <c r="F12" s="3" t="s">
        <v>16</v>
      </c>
      <c r="G12" s="12"/>
      <c r="H12" s="13"/>
      <c r="I12" s="12">
        <f t="shared" si="3"/>
        <v>0.1</v>
      </c>
      <c r="J12" s="12"/>
      <c r="K12" s="12"/>
      <c r="L12" s="12"/>
      <c r="M12" s="12"/>
      <c r="N12" s="98"/>
      <c r="O12" s="101"/>
    </row>
    <row r="13" spans="1:15" x14ac:dyDescent="0.25">
      <c r="A13" s="6">
        <v>10</v>
      </c>
      <c r="B13" s="7">
        <v>3</v>
      </c>
      <c r="C13" s="14">
        <v>2</v>
      </c>
      <c r="D13" s="6" t="s">
        <v>14</v>
      </c>
      <c r="E13" s="7" t="s">
        <v>25</v>
      </c>
      <c r="F13" s="8" t="s">
        <v>16</v>
      </c>
      <c r="G13" s="9">
        <v>12</v>
      </c>
      <c r="H13" s="10">
        <f t="shared" si="2"/>
        <v>0.12</v>
      </c>
      <c r="I13" s="9">
        <v>0.05</v>
      </c>
      <c r="J13" s="9">
        <v>286900.10157359473</v>
      </c>
      <c r="K13" s="9">
        <f t="shared" ref="K13:L15" si="4">J13*H13</f>
        <v>34428.012188831366</v>
      </c>
      <c r="L13" s="9">
        <f t="shared" si="4"/>
        <v>1721.4006094415683</v>
      </c>
      <c r="M13" s="9">
        <f>L13/100</f>
        <v>17.214006094415684</v>
      </c>
      <c r="N13" s="98"/>
      <c r="O13" s="101"/>
    </row>
    <row r="14" spans="1:15" x14ac:dyDescent="0.25">
      <c r="A14" s="6">
        <v>11</v>
      </c>
      <c r="B14" s="7">
        <v>3</v>
      </c>
      <c r="C14" s="14">
        <v>3</v>
      </c>
      <c r="D14" s="6" t="s">
        <v>14</v>
      </c>
      <c r="E14" s="7" t="s">
        <v>26</v>
      </c>
      <c r="F14" s="8" t="s">
        <v>16</v>
      </c>
      <c r="G14" s="9">
        <v>10.08</v>
      </c>
      <c r="H14" s="10">
        <f t="shared" si="2"/>
        <v>0.1008</v>
      </c>
      <c r="I14" s="9">
        <f t="shared" si="3"/>
        <v>0.1</v>
      </c>
      <c r="J14" s="9">
        <v>804860.68763598986</v>
      </c>
      <c r="K14" s="9">
        <f t="shared" si="4"/>
        <v>81129.957313707782</v>
      </c>
      <c r="L14" s="9">
        <f t="shared" si="4"/>
        <v>8112.9957313707782</v>
      </c>
      <c r="M14" s="9">
        <f>L14/100</f>
        <v>81.129957313707777</v>
      </c>
      <c r="N14" s="98"/>
      <c r="O14" s="101"/>
    </row>
    <row r="15" spans="1:15" ht="15.75" thickBot="1" x14ac:dyDescent="0.3">
      <c r="A15" s="6">
        <v>12</v>
      </c>
      <c r="B15" s="7">
        <v>3</v>
      </c>
      <c r="C15" s="14">
        <v>4</v>
      </c>
      <c r="D15" s="15" t="s">
        <v>14</v>
      </c>
      <c r="E15" s="16" t="s">
        <v>27</v>
      </c>
      <c r="F15" s="17" t="s">
        <v>16</v>
      </c>
      <c r="G15" s="18">
        <v>9.6</v>
      </c>
      <c r="H15" s="19">
        <f t="shared" si="2"/>
        <v>9.6000000000000002E-2</v>
      </c>
      <c r="I15" s="18">
        <v>0.06</v>
      </c>
      <c r="J15" s="18">
        <v>347794.16675658047</v>
      </c>
      <c r="K15" s="18">
        <f t="shared" si="4"/>
        <v>33388.240008631728</v>
      </c>
      <c r="L15" s="18">
        <f t="shared" si="4"/>
        <v>2003.2944005179036</v>
      </c>
      <c r="M15" s="18">
        <f>L15/100</f>
        <v>20.032944005179036</v>
      </c>
      <c r="N15" s="99"/>
      <c r="O15" s="102"/>
    </row>
    <row r="16" spans="1:15" s="23" customFormat="1" x14ac:dyDescent="0.25">
      <c r="A16" s="20"/>
      <c r="B16" s="20"/>
      <c r="C16" s="21"/>
      <c r="D16" s="91" t="s">
        <v>28</v>
      </c>
      <c r="E16" s="92"/>
      <c r="F16" s="92"/>
      <c r="G16" s="22">
        <f t="shared" ref="G16:M16" si="5">AVERAGE(G4:G15)</f>
        <v>7.4945454545454542</v>
      </c>
      <c r="H16" s="22">
        <f t="shared" si="5"/>
        <v>7.4945454545454537E-2</v>
      </c>
      <c r="I16" s="22">
        <f t="shared" si="5"/>
        <v>9.2500000000000013E-2</v>
      </c>
      <c r="J16" s="22">
        <f t="shared" si="5"/>
        <v>548703.00847780867</v>
      </c>
      <c r="K16" s="22">
        <f t="shared" si="5"/>
        <v>37032.667757104573</v>
      </c>
      <c r="L16" s="22">
        <f t="shared" si="5"/>
        <v>3425.3640293661988</v>
      </c>
      <c r="M16" s="22">
        <f t="shared" si="5"/>
        <v>34.253640293661995</v>
      </c>
    </row>
    <row r="17" spans="1:17" s="23" customFormat="1" ht="15.75" thickBot="1" x14ac:dyDescent="0.3">
      <c r="A17" s="20"/>
      <c r="B17" s="20"/>
      <c r="C17" s="21"/>
      <c r="D17" s="86" t="s">
        <v>29</v>
      </c>
      <c r="E17" s="87"/>
      <c r="F17" s="87"/>
      <c r="G17" s="24">
        <f t="shared" ref="G17:M17" si="6">STDEVA(G4:G15)</f>
        <v>3.5136430201042446</v>
      </c>
      <c r="H17" s="24">
        <f t="shared" si="6"/>
        <v>3.5136430201042478E-2</v>
      </c>
      <c r="I17" s="24">
        <f t="shared" si="6"/>
        <v>1.7645499039801584E-2</v>
      </c>
      <c r="J17" s="24">
        <f t="shared" si="6"/>
        <v>247657.80726300972</v>
      </c>
      <c r="K17" s="24">
        <f t="shared" si="6"/>
        <v>18551.992956636095</v>
      </c>
      <c r="L17" s="24">
        <f t="shared" si="6"/>
        <v>2004.6234983311069</v>
      </c>
      <c r="M17" s="24">
        <f t="shared" si="6"/>
        <v>20.046234983311049</v>
      </c>
    </row>
    <row r="18" spans="1:17" s="23" customFormat="1" ht="15.75" thickBot="1" x14ac:dyDescent="0.3">
      <c r="A18" s="20"/>
      <c r="B18" s="20"/>
      <c r="C18" s="20"/>
      <c r="D18" s="25"/>
      <c r="E18" s="25"/>
      <c r="F18" s="26"/>
      <c r="G18" s="27"/>
      <c r="H18" s="27"/>
      <c r="I18" s="28"/>
      <c r="J18" s="27"/>
      <c r="Q18" s="29"/>
    </row>
    <row r="19" spans="1:17" x14ac:dyDescent="0.25">
      <c r="A19" s="30">
        <v>13</v>
      </c>
      <c r="B19" s="31">
        <v>1</v>
      </c>
      <c r="C19" s="32">
        <v>1</v>
      </c>
      <c r="D19" s="33" t="s">
        <v>30</v>
      </c>
      <c r="E19" s="34" t="s">
        <v>31</v>
      </c>
      <c r="F19" s="35" t="s">
        <v>16</v>
      </c>
      <c r="G19" s="36">
        <v>2.48</v>
      </c>
      <c r="H19" s="37">
        <f>G19/100</f>
        <v>2.4799999999999999E-2</v>
      </c>
      <c r="I19" s="36">
        <f t="shared" si="3"/>
        <v>0.1</v>
      </c>
      <c r="J19" s="36">
        <v>435885.97646793572</v>
      </c>
      <c r="K19" s="36">
        <f t="shared" ref="K19:L30" si="7">J19*H19</f>
        <v>10809.972216404805</v>
      </c>
      <c r="L19" s="36">
        <f t="shared" si="7"/>
        <v>1080.9972216404806</v>
      </c>
      <c r="M19" s="36">
        <f t="shared" ref="M19:M30" si="8">L19/100</f>
        <v>10.809972216404805</v>
      </c>
      <c r="N19" s="88">
        <f>48097+6046</f>
        <v>54143</v>
      </c>
      <c r="O19" s="88">
        <f>N19/10000</f>
        <v>5.4142999999999999</v>
      </c>
    </row>
    <row r="20" spans="1:17" x14ac:dyDescent="0.25">
      <c r="A20" s="38">
        <v>14</v>
      </c>
      <c r="B20" s="39">
        <v>1</v>
      </c>
      <c r="C20" s="40">
        <v>2</v>
      </c>
      <c r="D20" s="38" t="s">
        <v>30</v>
      </c>
      <c r="E20" s="39" t="s">
        <v>32</v>
      </c>
      <c r="F20" s="41" t="s">
        <v>16</v>
      </c>
      <c r="G20" s="42">
        <v>10.4</v>
      </c>
      <c r="H20" s="43">
        <f t="shared" ref="H20:H29" si="9">G20/100</f>
        <v>0.10400000000000001</v>
      </c>
      <c r="I20" s="42">
        <v>0.06</v>
      </c>
      <c r="J20" s="42">
        <v>830373.61613162805</v>
      </c>
      <c r="K20" s="42">
        <f t="shared" si="7"/>
        <v>86358.856077689328</v>
      </c>
      <c r="L20" s="42">
        <f t="shared" si="7"/>
        <v>5181.5313646613595</v>
      </c>
      <c r="M20" s="42">
        <f t="shared" si="8"/>
        <v>51.815313646613596</v>
      </c>
      <c r="N20" s="89"/>
      <c r="O20" s="89"/>
    </row>
    <row r="21" spans="1:17" x14ac:dyDescent="0.25">
      <c r="A21" s="38">
        <v>15</v>
      </c>
      <c r="B21" s="39">
        <v>1</v>
      </c>
      <c r="C21" s="40">
        <v>3</v>
      </c>
      <c r="D21" s="38" t="s">
        <v>30</v>
      </c>
      <c r="E21" s="39" t="s">
        <v>33</v>
      </c>
      <c r="F21" s="41" t="s">
        <v>16</v>
      </c>
      <c r="G21" s="42">
        <v>3.68</v>
      </c>
      <c r="H21" s="43">
        <f t="shared" si="9"/>
        <v>3.6799999999999999E-2</v>
      </c>
      <c r="I21" s="42">
        <f t="shared" si="3"/>
        <v>0.1</v>
      </c>
      <c r="J21" s="42">
        <v>854683.1046038873</v>
      </c>
      <c r="K21" s="42">
        <f t="shared" si="7"/>
        <v>31452.338249423054</v>
      </c>
      <c r="L21" s="42">
        <f t="shared" si="7"/>
        <v>3145.2338249423055</v>
      </c>
      <c r="M21" s="42">
        <f t="shared" si="8"/>
        <v>31.452338249423054</v>
      </c>
      <c r="N21" s="89"/>
      <c r="O21" s="89"/>
    </row>
    <row r="22" spans="1:17" ht="15.75" thickBot="1" x14ac:dyDescent="0.3">
      <c r="A22" s="38">
        <v>16</v>
      </c>
      <c r="B22" s="39">
        <v>1</v>
      </c>
      <c r="C22" s="40">
        <v>4</v>
      </c>
      <c r="D22" s="44" t="s">
        <v>30</v>
      </c>
      <c r="E22" s="45" t="s">
        <v>34</v>
      </c>
      <c r="F22" s="46" t="s">
        <v>16</v>
      </c>
      <c r="G22" s="47">
        <v>5.28</v>
      </c>
      <c r="H22" s="48">
        <f t="shared" si="9"/>
        <v>5.28E-2</v>
      </c>
      <c r="I22" s="47">
        <f t="shared" si="3"/>
        <v>0.1</v>
      </c>
      <c r="J22" s="47">
        <v>440940.42456612806</v>
      </c>
      <c r="K22" s="47">
        <f t="shared" si="7"/>
        <v>23281.654417091562</v>
      </c>
      <c r="L22" s="47">
        <f t="shared" si="7"/>
        <v>2328.1654417091563</v>
      </c>
      <c r="M22" s="47">
        <f t="shared" si="8"/>
        <v>23.281654417091563</v>
      </c>
      <c r="N22" s="89"/>
      <c r="O22" s="89"/>
    </row>
    <row r="23" spans="1:17" x14ac:dyDescent="0.25">
      <c r="A23" s="33">
        <v>17</v>
      </c>
      <c r="B23" s="34">
        <v>2</v>
      </c>
      <c r="C23" s="34">
        <v>1</v>
      </c>
      <c r="D23" s="34" t="s">
        <v>30</v>
      </c>
      <c r="E23" s="34" t="s">
        <v>35</v>
      </c>
      <c r="F23" s="35" t="s">
        <v>16</v>
      </c>
      <c r="G23" s="36">
        <v>1.44</v>
      </c>
      <c r="H23" s="37">
        <f t="shared" si="9"/>
        <v>1.44E-2</v>
      </c>
      <c r="I23" s="36">
        <v>7.0000000000000007E-2</v>
      </c>
      <c r="J23" s="36">
        <v>1465102.2684624705</v>
      </c>
      <c r="K23" s="36">
        <f t="shared" si="7"/>
        <v>21097.472665859575</v>
      </c>
      <c r="L23" s="36">
        <f t="shared" si="7"/>
        <v>1476.8230866101703</v>
      </c>
      <c r="M23" s="36">
        <f t="shared" si="8"/>
        <v>14.768230866101703</v>
      </c>
      <c r="N23" s="89"/>
      <c r="O23" s="89"/>
    </row>
    <row r="24" spans="1:17" x14ac:dyDescent="0.25">
      <c r="A24" s="38">
        <v>18</v>
      </c>
      <c r="B24" s="39">
        <v>2</v>
      </c>
      <c r="C24" s="39">
        <v>2</v>
      </c>
      <c r="D24" s="39" t="s">
        <v>30</v>
      </c>
      <c r="E24" s="39" t="s">
        <v>36</v>
      </c>
      <c r="F24" s="41" t="s">
        <v>16</v>
      </c>
      <c r="G24" s="42">
        <v>2.48</v>
      </c>
      <c r="H24" s="43">
        <f t="shared" si="9"/>
        <v>2.4799999999999999E-2</v>
      </c>
      <c r="I24" s="42">
        <f t="shared" si="3"/>
        <v>0.1</v>
      </c>
      <c r="J24" s="42">
        <v>943015.60231991811</v>
      </c>
      <c r="K24" s="42">
        <f t="shared" si="7"/>
        <v>23386.786937533969</v>
      </c>
      <c r="L24" s="42">
        <f t="shared" si="7"/>
        <v>2338.6786937533971</v>
      </c>
      <c r="M24" s="42">
        <f t="shared" si="8"/>
        <v>23.386786937533969</v>
      </c>
      <c r="N24" s="89"/>
      <c r="O24" s="89"/>
    </row>
    <row r="25" spans="1:17" x14ac:dyDescent="0.25">
      <c r="A25" s="38">
        <v>19</v>
      </c>
      <c r="B25" s="39">
        <v>2</v>
      </c>
      <c r="C25" s="39">
        <v>3</v>
      </c>
      <c r="D25" s="39" t="s">
        <v>30</v>
      </c>
      <c r="E25" s="39" t="s">
        <v>37</v>
      </c>
      <c r="F25" s="41" t="s">
        <v>16</v>
      </c>
      <c r="G25" s="42">
        <v>1.8</v>
      </c>
      <c r="H25" s="43">
        <f t="shared" si="9"/>
        <v>1.8000000000000002E-2</v>
      </c>
      <c r="I25" s="42">
        <f t="shared" si="3"/>
        <v>0.1</v>
      </c>
      <c r="J25" s="42">
        <v>663576.82889127498</v>
      </c>
      <c r="K25" s="42">
        <f t="shared" si="7"/>
        <v>11944.382920042952</v>
      </c>
      <c r="L25" s="42">
        <f t="shared" si="7"/>
        <v>1194.4382920042951</v>
      </c>
      <c r="M25" s="42">
        <f t="shared" si="8"/>
        <v>11.944382920042951</v>
      </c>
      <c r="N25" s="89"/>
      <c r="O25" s="89"/>
    </row>
    <row r="26" spans="1:17" s="49" customFormat="1" ht="15.75" thickBot="1" x14ac:dyDescent="0.3">
      <c r="A26" s="38">
        <v>20</v>
      </c>
      <c r="B26" s="39">
        <v>2</v>
      </c>
      <c r="C26" s="39">
        <v>4</v>
      </c>
      <c r="D26" s="39" t="s">
        <v>30</v>
      </c>
      <c r="E26" s="39" t="s">
        <v>38</v>
      </c>
      <c r="F26" s="41" t="s">
        <v>16</v>
      </c>
      <c r="G26" s="42">
        <v>3</v>
      </c>
      <c r="H26" s="43">
        <f t="shared" si="9"/>
        <v>0.03</v>
      </c>
      <c r="I26" s="42">
        <f t="shared" si="3"/>
        <v>0.1</v>
      </c>
      <c r="J26" s="42">
        <v>1012333.7476665586</v>
      </c>
      <c r="K26" s="42">
        <f>J26*H26</f>
        <v>30370.012429996757</v>
      </c>
      <c r="L26" s="42">
        <f t="shared" si="7"/>
        <v>3037.0012429996759</v>
      </c>
      <c r="M26" s="42">
        <f t="shared" si="8"/>
        <v>30.370012429996759</v>
      </c>
      <c r="N26" s="89"/>
      <c r="O26" s="89"/>
    </row>
    <row r="27" spans="1:17" x14ac:dyDescent="0.25">
      <c r="A27" s="33">
        <v>21</v>
      </c>
      <c r="B27" s="34">
        <v>3</v>
      </c>
      <c r="C27" s="50">
        <v>1</v>
      </c>
      <c r="D27" s="33" t="s">
        <v>30</v>
      </c>
      <c r="E27" s="34" t="s">
        <v>39</v>
      </c>
      <c r="F27" s="35" t="s">
        <v>16</v>
      </c>
      <c r="G27" s="51">
        <v>54.26</v>
      </c>
      <c r="H27" s="52">
        <f t="shared" si="9"/>
        <v>0.54259999999999997</v>
      </c>
      <c r="I27" s="51">
        <v>7.0000000000000007E-2</v>
      </c>
      <c r="J27" s="51">
        <v>71229.55618871146</v>
      </c>
      <c r="K27" s="51">
        <f>J27*H27</f>
        <v>38649.157187994839</v>
      </c>
      <c r="L27" s="51">
        <f t="shared" si="7"/>
        <v>2705.441003159639</v>
      </c>
      <c r="M27" s="51">
        <f t="shared" si="8"/>
        <v>27.05441003159639</v>
      </c>
      <c r="N27" s="89"/>
      <c r="O27" s="89"/>
    </row>
    <row r="28" spans="1:17" x14ac:dyDescent="0.25">
      <c r="A28" s="38">
        <v>22</v>
      </c>
      <c r="B28" s="39">
        <v>3</v>
      </c>
      <c r="C28" s="40">
        <v>2</v>
      </c>
      <c r="D28" s="38" t="s">
        <v>30</v>
      </c>
      <c r="E28" s="39" t="s">
        <v>40</v>
      </c>
      <c r="F28" s="41" t="s">
        <v>16</v>
      </c>
      <c r="G28" s="53">
        <v>51.91</v>
      </c>
      <c r="H28" s="54">
        <f t="shared" si="9"/>
        <v>0.51910000000000001</v>
      </c>
      <c r="I28" s="53">
        <v>7.0000000000000007E-2</v>
      </c>
      <c r="J28" s="53">
        <v>80391.491537070266</v>
      </c>
      <c r="K28" s="53">
        <f>J28*H28</f>
        <v>41731.223256893172</v>
      </c>
      <c r="L28" s="53">
        <f t="shared" si="7"/>
        <v>2921.1856279825224</v>
      </c>
      <c r="M28" s="53">
        <f t="shared" si="8"/>
        <v>29.211856279825223</v>
      </c>
      <c r="N28" s="89"/>
      <c r="O28" s="89"/>
    </row>
    <row r="29" spans="1:17" x14ac:dyDescent="0.25">
      <c r="A29" s="38">
        <v>23</v>
      </c>
      <c r="B29" s="39">
        <v>3</v>
      </c>
      <c r="C29" s="40">
        <v>3</v>
      </c>
      <c r="D29" s="38" t="s">
        <v>30</v>
      </c>
      <c r="E29" s="39" t="s">
        <v>41</v>
      </c>
      <c r="F29" s="41" t="s">
        <v>16</v>
      </c>
      <c r="G29" s="53">
        <v>53.87</v>
      </c>
      <c r="H29" s="54">
        <f t="shared" si="9"/>
        <v>0.53869999999999996</v>
      </c>
      <c r="I29" s="53">
        <v>7.0000000000000007E-2</v>
      </c>
      <c r="J29" s="53">
        <v>71229.55618871146</v>
      </c>
      <c r="K29" s="53">
        <f>J29*H29</f>
        <v>38371.361918858864</v>
      </c>
      <c r="L29" s="53">
        <f t="shared" si="7"/>
        <v>2685.9953343201205</v>
      </c>
      <c r="M29" s="53">
        <f t="shared" si="8"/>
        <v>26.859953343201205</v>
      </c>
      <c r="N29" s="89"/>
      <c r="O29" s="89"/>
    </row>
    <row r="30" spans="1:17" ht="15.75" thickBot="1" x14ac:dyDescent="0.3">
      <c r="A30" s="38">
        <v>24</v>
      </c>
      <c r="B30" s="39">
        <v>3</v>
      </c>
      <c r="C30" s="40">
        <v>4</v>
      </c>
      <c r="D30" s="44" t="s">
        <v>30</v>
      </c>
      <c r="E30" s="45" t="s">
        <v>42</v>
      </c>
      <c r="F30" s="46" t="s">
        <v>16</v>
      </c>
      <c r="G30" s="55">
        <v>53.4</v>
      </c>
      <c r="H30" s="56">
        <f>G30/100</f>
        <v>0.53400000000000003</v>
      </c>
      <c r="I30" s="55">
        <v>7.0000000000000007E-2</v>
      </c>
      <c r="J30" s="55">
        <v>67187.525887964759</v>
      </c>
      <c r="K30" s="55">
        <f>J30*H30</f>
        <v>35878.138824173184</v>
      </c>
      <c r="L30" s="55">
        <f t="shared" si="7"/>
        <v>2511.4697176921231</v>
      </c>
      <c r="M30" s="55">
        <f t="shared" si="8"/>
        <v>25.114697176921233</v>
      </c>
      <c r="N30" s="90"/>
      <c r="O30" s="90"/>
    </row>
    <row r="31" spans="1:17" s="23" customFormat="1" x14ac:dyDescent="0.25">
      <c r="A31" s="20"/>
      <c r="B31" s="20"/>
      <c r="C31" s="21"/>
      <c r="D31" s="91" t="s">
        <v>28</v>
      </c>
      <c r="E31" s="92"/>
      <c r="F31" s="92"/>
      <c r="G31" s="22">
        <f>AVERAGE(G19:G26)</f>
        <v>3.8200000000000007</v>
      </c>
      <c r="H31" s="57">
        <f>AVERAGE(H19:H30)</f>
        <v>0.20333333333333334</v>
      </c>
      <c r="I31" s="22">
        <f>AVERAGE(I19:I26)</f>
        <v>9.1249999999999998E-2</v>
      </c>
      <c r="J31" s="22">
        <f>AVERAGE(J19:J30)</f>
        <v>577995.8082426883</v>
      </c>
      <c r="K31" s="22">
        <f>AVERAGE(K19:K30)</f>
        <v>32777.613091830179</v>
      </c>
      <c r="L31" s="22">
        <f>AVERAGE(L19:L30)</f>
        <v>2550.58007095627</v>
      </c>
      <c r="M31" s="22">
        <f>AVERAGE(M19:M30)</f>
        <v>25.505800709562706</v>
      </c>
    </row>
    <row r="32" spans="1:17" s="23" customFormat="1" ht="15.75" thickBot="1" x14ac:dyDescent="0.3">
      <c r="A32" s="20"/>
      <c r="B32" s="20"/>
      <c r="C32" s="21"/>
      <c r="D32" s="86" t="s">
        <v>43</v>
      </c>
      <c r="E32" s="87"/>
      <c r="F32" s="87"/>
      <c r="G32" s="24">
        <f t="shared" ref="G32:M32" si="10">STDEVA(G19:G26)</f>
        <v>2.9143977569498447</v>
      </c>
      <c r="H32" s="58">
        <f t="shared" si="10"/>
        <v>2.9143977569498464E-2</v>
      </c>
      <c r="I32" s="24">
        <f t="shared" si="10"/>
        <v>1.6420805617960988E-2</v>
      </c>
      <c r="J32" s="24">
        <f t="shared" si="10"/>
        <v>334742.5298187242</v>
      </c>
      <c r="K32" s="24">
        <f t="shared" si="10"/>
        <v>24026.010622905651</v>
      </c>
      <c r="L32" s="24">
        <f t="shared" si="10"/>
        <v>1347.4800392097011</v>
      </c>
      <c r="M32" s="24">
        <f t="shared" si="10"/>
        <v>13.474800392097006</v>
      </c>
    </row>
    <row r="33" spans="1:15" s="61" customFormat="1" ht="15.75" thickBot="1" x14ac:dyDescent="0.3">
      <c r="A33" s="59"/>
      <c r="B33" s="25"/>
      <c r="C33" s="25"/>
      <c r="D33" s="25"/>
      <c r="E33" s="25"/>
      <c r="F33" s="60"/>
      <c r="I33" s="28"/>
    </row>
    <row r="34" spans="1:15" x14ac:dyDescent="0.25">
      <c r="A34" s="62">
        <v>25</v>
      </c>
      <c r="B34" s="63">
        <v>1</v>
      </c>
      <c r="C34" s="64">
        <v>1</v>
      </c>
      <c r="D34" s="65" t="s">
        <v>44</v>
      </c>
      <c r="E34" s="66" t="s">
        <v>45</v>
      </c>
      <c r="F34" s="67" t="s">
        <v>16</v>
      </c>
      <c r="G34" s="68">
        <v>4.28</v>
      </c>
      <c r="H34" s="69">
        <f>G34/100</f>
        <v>4.2800000000000005E-2</v>
      </c>
      <c r="I34" s="68">
        <f t="shared" si="3"/>
        <v>0.1</v>
      </c>
      <c r="J34" s="68">
        <v>635416.33234420209</v>
      </c>
      <c r="K34" s="68">
        <f t="shared" ref="K34:L45" si="11">J34*H34</f>
        <v>27195.819024331853</v>
      </c>
      <c r="L34" s="68">
        <f t="shared" si="11"/>
        <v>2719.5819024331854</v>
      </c>
      <c r="M34" s="68">
        <f t="shared" ref="M34:M45" si="12">L34/100</f>
        <v>27.195819024331854</v>
      </c>
      <c r="N34" s="93">
        <f>8481-97.2-142+106903+14660+54840</f>
        <v>184644.8</v>
      </c>
      <c r="O34" s="93">
        <f>N34/10000</f>
        <v>18.464479999999998</v>
      </c>
    </row>
    <row r="35" spans="1:15" x14ac:dyDescent="0.25">
      <c r="A35" s="70">
        <v>26</v>
      </c>
      <c r="B35" s="71">
        <v>1</v>
      </c>
      <c r="C35" s="72">
        <v>2</v>
      </c>
      <c r="D35" s="70" t="s">
        <v>44</v>
      </c>
      <c r="E35" s="71" t="s">
        <v>46</v>
      </c>
      <c r="F35" s="73" t="s">
        <v>16</v>
      </c>
      <c r="G35" s="74">
        <v>5.08</v>
      </c>
      <c r="H35" s="75">
        <f t="shared" ref="H35:H45" si="13">G35/100</f>
        <v>5.0799999999999998E-2</v>
      </c>
      <c r="I35" s="74">
        <f t="shared" si="3"/>
        <v>0.1</v>
      </c>
      <c r="J35" s="74">
        <v>651061.05264813139</v>
      </c>
      <c r="K35" s="74">
        <f t="shared" si="11"/>
        <v>33073.901474525075</v>
      </c>
      <c r="L35" s="74">
        <f t="shared" si="11"/>
        <v>3307.3901474525078</v>
      </c>
      <c r="M35" s="74">
        <f t="shared" si="12"/>
        <v>33.07390147452508</v>
      </c>
      <c r="N35" s="94"/>
      <c r="O35" s="94"/>
    </row>
    <row r="36" spans="1:15" x14ac:dyDescent="0.25">
      <c r="A36" s="70">
        <v>27</v>
      </c>
      <c r="B36" s="71">
        <v>1</v>
      </c>
      <c r="C36" s="72">
        <v>3</v>
      </c>
      <c r="D36" s="70" t="s">
        <v>44</v>
      </c>
      <c r="E36" s="71" t="s">
        <v>47</v>
      </c>
      <c r="F36" s="73" t="s">
        <v>16</v>
      </c>
      <c r="G36" s="74">
        <v>3.84</v>
      </c>
      <c r="H36" s="75">
        <f t="shared" si="13"/>
        <v>3.8399999999999997E-2</v>
      </c>
      <c r="I36" s="74">
        <f t="shared" si="3"/>
        <v>0.1</v>
      </c>
      <c r="J36" s="74">
        <v>684035.30928872083</v>
      </c>
      <c r="K36" s="74">
        <f t="shared" si="11"/>
        <v>26266.955876686879</v>
      </c>
      <c r="L36" s="74">
        <f t="shared" si="11"/>
        <v>2626.6955876686879</v>
      </c>
      <c r="M36" s="74">
        <f t="shared" si="12"/>
        <v>26.266955876686879</v>
      </c>
      <c r="N36" s="94"/>
      <c r="O36" s="94"/>
    </row>
    <row r="37" spans="1:15" ht="15.75" thickBot="1" x14ac:dyDescent="0.3">
      <c r="A37" s="70">
        <v>28</v>
      </c>
      <c r="B37" s="71">
        <v>1</v>
      </c>
      <c r="C37" s="72">
        <v>4</v>
      </c>
      <c r="D37" s="76" t="s">
        <v>44</v>
      </c>
      <c r="E37" s="77" t="s">
        <v>48</v>
      </c>
      <c r="F37" s="78" t="s">
        <v>16</v>
      </c>
      <c r="G37" s="79">
        <v>5.52</v>
      </c>
      <c r="H37" s="80">
        <f t="shared" si="13"/>
        <v>5.5199999999999999E-2</v>
      </c>
      <c r="I37" s="79">
        <f t="shared" si="3"/>
        <v>0.1</v>
      </c>
      <c r="J37" s="79">
        <v>665502.33292868128</v>
      </c>
      <c r="K37" s="79">
        <f t="shared" si="11"/>
        <v>36735.728777663207</v>
      </c>
      <c r="L37" s="79">
        <f t="shared" si="11"/>
        <v>3673.5728777663207</v>
      </c>
      <c r="M37" s="79">
        <f t="shared" si="12"/>
        <v>36.735728777663205</v>
      </c>
      <c r="N37" s="94"/>
      <c r="O37" s="94"/>
    </row>
    <row r="38" spans="1:15" x14ac:dyDescent="0.25">
      <c r="A38" s="65">
        <v>29</v>
      </c>
      <c r="B38" s="66">
        <v>2</v>
      </c>
      <c r="C38" s="66">
        <v>1</v>
      </c>
      <c r="D38" s="66" t="s">
        <v>44</v>
      </c>
      <c r="E38" s="66" t="s">
        <v>49</v>
      </c>
      <c r="F38" s="67" t="s">
        <v>16</v>
      </c>
      <c r="G38" s="68">
        <v>16.8</v>
      </c>
      <c r="H38" s="69">
        <f t="shared" si="13"/>
        <v>0.16800000000000001</v>
      </c>
      <c r="I38" s="68">
        <f t="shared" si="3"/>
        <v>0.1</v>
      </c>
      <c r="J38" s="68">
        <v>704493.78968616691</v>
      </c>
      <c r="K38" s="68">
        <f t="shared" si="11"/>
        <v>118354.95666727606</v>
      </c>
      <c r="L38" s="68">
        <f t="shared" si="11"/>
        <v>11835.495666727606</v>
      </c>
      <c r="M38" s="68">
        <f t="shared" si="12"/>
        <v>118.35495666727606</v>
      </c>
      <c r="N38" s="94"/>
      <c r="O38" s="94"/>
    </row>
    <row r="39" spans="1:15" x14ac:dyDescent="0.25">
      <c r="A39" s="70">
        <v>30</v>
      </c>
      <c r="B39" s="71">
        <v>2</v>
      </c>
      <c r="C39" s="71">
        <v>2</v>
      </c>
      <c r="D39" s="71" t="s">
        <v>44</v>
      </c>
      <c r="E39" s="71" t="s">
        <v>50</v>
      </c>
      <c r="F39" s="73" t="s">
        <v>16</v>
      </c>
      <c r="G39" s="74">
        <v>10.4</v>
      </c>
      <c r="H39" s="75">
        <f t="shared" si="13"/>
        <v>0.10400000000000001</v>
      </c>
      <c r="I39" s="74">
        <f t="shared" si="3"/>
        <v>0.1</v>
      </c>
      <c r="J39" s="74">
        <v>771405.05498604849</v>
      </c>
      <c r="K39" s="74">
        <f t="shared" si="11"/>
        <v>80226.125718549054</v>
      </c>
      <c r="L39" s="74">
        <f t="shared" si="11"/>
        <v>8022.6125718549056</v>
      </c>
      <c r="M39" s="74">
        <f t="shared" si="12"/>
        <v>80.226125718549056</v>
      </c>
      <c r="N39" s="94"/>
      <c r="O39" s="94"/>
    </row>
    <row r="40" spans="1:15" x14ac:dyDescent="0.25">
      <c r="A40" s="70">
        <v>31</v>
      </c>
      <c r="B40" s="71">
        <v>2</v>
      </c>
      <c r="C40" s="71">
        <v>3</v>
      </c>
      <c r="D40" s="71" t="s">
        <v>44</v>
      </c>
      <c r="E40" s="71" t="s">
        <v>51</v>
      </c>
      <c r="F40" s="73" t="s">
        <v>16</v>
      </c>
      <c r="G40" s="74">
        <v>12.16</v>
      </c>
      <c r="H40" s="75">
        <f t="shared" si="13"/>
        <v>0.1216</v>
      </c>
      <c r="I40" s="74">
        <f t="shared" si="3"/>
        <v>0.1</v>
      </c>
      <c r="J40" s="74">
        <v>377639.47933638381</v>
      </c>
      <c r="K40" s="74">
        <f t="shared" si="11"/>
        <v>45920.960687304272</v>
      </c>
      <c r="L40" s="74">
        <f t="shared" si="11"/>
        <v>4592.0960687304278</v>
      </c>
      <c r="M40" s="74">
        <f t="shared" si="12"/>
        <v>45.92096068730428</v>
      </c>
      <c r="N40" s="94"/>
      <c r="O40" s="94"/>
    </row>
    <row r="41" spans="1:15" ht="15.75" thickBot="1" x14ac:dyDescent="0.3">
      <c r="A41" s="70">
        <v>32</v>
      </c>
      <c r="B41" s="71">
        <v>2</v>
      </c>
      <c r="C41" s="71">
        <v>4</v>
      </c>
      <c r="D41" s="71" t="s">
        <v>44</v>
      </c>
      <c r="E41" s="71" t="s">
        <v>52</v>
      </c>
      <c r="F41" s="73" t="s">
        <v>16</v>
      </c>
      <c r="G41" s="74">
        <v>4.16</v>
      </c>
      <c r="H41" s="75">
        <f t="shared" si="13"/>
        <v>4.1599999999999998E-2</v>
      </c>
      <c r="I41" s="74">
        <f t="shared" si="3"/>
        <v>0.1</v>
      </c>
      <c r="J41" s="74">
        <v>232985.98852620766</v>
      </c>
      <c r="K41" s="74">
        <f t="shared" si="11"/>
        <v>9692.2171226902374</v>
      </c>
      <c r="L41" s="74">
        <f t="shared" si="11"/>
        <v>969.22171226902378</v>
      </c>
      <c r="M41" s="74">
        <f t="shared" si="12"/>
        <v>9.6922171226902378</v>
      </c>
      <c r="N41" s="94"/>
      <c r="O41" s="94"/>
    </row>
    <row r="42" spans="1:15" x14ac:dyDescent="0.25">
      <c r="A42" s="65">
        <v>33</v>
      </c>
      <c r="B42" s="66">
        <v>3</v>
      </c>
      <c r="C42" s="66">
        <v>1</v>
      </c>
      <c r="D42" s="66" t="s">
        <v>44</v>
      </c>
      <c r="E42" s="66" t="s">
        <v>53</v>
      </c>
      <c r="F42" s="67" t="s">
        <v>16</v>
      </c>
      <c r="G42" s="68">
        <v>9.84</v>
      </c>
      <c r="H42" s="69">
        <f t="shared" si="13"/>
        <v>9.8400000000000001E-2</v>
      </c>
      <c r="I42" s="68">
        <f t="shared" si="3"/>
        <v>0.1</v>
      </c>
      <c r="J42" s="68">
        <v>559358.92286663852</v>
      </c>
      <c r="K42" s="68">
        <f t="shared" si="11"/>
        <v>55040.918010077228</v>
      </c>
      <c r="L42" s="68">
        <f t="shared" si="11"/>
        <v>5504.091801007723</v>
      </c>
      <c r="M42" s="68">
        <f t="shared" si="12"/>
        <v>55.040918010077228</v>
      </c>
      <c r="N42" s="94"/>
      <c r="O42" s="94"/>
    </row>
    <row r="43" spans="1:15" x14ac:dyDescent="0.25">
      <c r="A43" s="70">
        <v>34</v>
      </c>
      <c r="B43" s="71">
        <v>3</v>
      </c>
      <c r="C43" s="71">
        <v>2</v>
      </c>
      <c r="D43" s="71" t="s">
        <v>44</v>
      </c>
      <c r="E43" s="71" t="s">
        <v>54</v>
      </c>
      <c r="F43" s="73" t="s">
        <v>16</v>
      </c>
      <c r="G43" s="74">
        <v>4.88</v>
      </c>
      <c r="H43" s="75">
        <f t="shared" si="13"/>
        <v>4.8799999999999996E-2</v>
      </c>
      <c r="I43" s="74">
        <f t="shared" si="3"/>
        <v>0.1</v>
      </c>
      <c r="J43" s="74">
        <v>502075.17775379011</v>
      </c>
      <c r="K43" s="74">
        <f t="shared" si="11"/>
        <v>24501.268674384955</v>
      </c>
      <c r="L43" s="74">
        <f t="shared" si="11"/>
        <v>2450.1268674384955</v>
      </c>
      <c r="M43" s="74">
        <f t="shared" si="12"/>
        <v>24.501268674384956</v>
      </c>
      <c r="N43" s="94"/>
      <c r="O43" s="94"/>
    </row>
    <row r="44" spans="1:15" x14ac:dyDescent="0.25">
      <c r="A44" s="70">
        <v>35</v>
      </c>
      <c r="B44" s="71">
        <v>3</v>
      </c>
      <c r="C44" s="71">
        <v>3</v>
      </c>
      <c r="D44" s="71" t="s">
        <v>44</v>
      </c>
      <c r="E44" s="71" t="s">
        <v>55</v>
      </c>
      <c r="F44" s="73" t="s">
        <v>16</v>
      </c>
      <c r="G44" s="74">
        <v>5.72</v>
      </c>
      <c r="H44" s="75">
        <f t="shared" si="13"/>
        <v>5.7200000000000001E-2</v>
      </c>
      <c r="I44" s="74">
        <f t="shared" si="3"/>
        <v>0.1</v>
      </c>
      <c r="J44" s="74">
        <v>410613.7359769732</v>
      </c>
      <c r="K44" s="74">
        <f t="shared" si="11"/>
        <v>23487.105697882867</v>
      </c>
      <c r="L44" s="74">
        <f t="shared" si="11"/>
        <v>2348.7105697882866</v>
      </c>
      <c r="M44" s="74">
        <f t="shared" si="12"/>
        <v>23.487105697882868</v>
      </c>
      <c r="N44" s="94"/>
      <c r="O44" s="94"/>
    </row>
    <row r="45" spans="1:15" x14ac:dyDescent="0.25">
      <c r="A45" s="70">
        <v>36</v>
      </c>
      <c r="B45" s="71">
        <v>3</v>
      </c>
      <c r="C45" s="71">
        <v>4</v>
      </c>
      <c r="D45" s="71" t="s">
        <v>44</v>
      </c>
      <c r="E45" s="71" t="s">
        <v>56</v>
      </c>
      <c r="F45" s="81" t="s">
        <v>16</v>
      </c>
      <c r="G45" s="74">
        <v>5.16</v>
      </c>
      <c r="H45" s="75">
        <f t="shared" si="13"/>
        <v>5.16E-2</v>
      </c>
      <c r="I45" s="74">
        <f t="shared" si="3"/>
        <v>0.1</v>
      </c>
      <c r="J45" s="74">
        <v>673926.41309233569</v>
      </c>
      <c r="K45" s="74">
        <f t="shared" si="11"/>
        <v>34774.602915564523</v>
      </c>
      <c r="L45" s="74">
        <f t="shared" si="11"/>
        <v>3477.4602915564524</v>
      </c>
      <c r="M45" s="74">
        <f t="shared" si="12"/>
        <v>34.774602915564522</v>
      </c>
      <c r="N45" s="94"/>
      <c r="O45" s="94"/>
    </row>
    <row r="46" spans="1:15" x14ac:dyDescent="0.25">
      <c r="D46" s="85" t="s">
        <v>28</v>
      </c>
      <c r="E46" s="85"/>
      <c r="F46" s="85"/>
      <c r="G46" s="82">
        <f>AVERAGE(G34:G45)</f>
        <v>7.3199999999999994</v>
      </c>
      <c r="H46" s="82"/>
      <c r="I46" s="82">
        <f>AVERAGE(I34:I45)</f>
        <v>9.9999999999999992E-2</v>
      </c>
      <c r="J46" s="82">
        <f>AVERAGE(J34:J45)</f>
        <v>572376.13245285663</v>
      </c>
      <c r="K46" s="82">
        <f>AVERAGE(K34:K45)</f>
        <v>42939.213387244679</v>
      </c>
      <c r="L46" s="82">
        <f>AVERAGE(L34:L45)</f>
        <v>4293.9213387244681</v>
      </c>
      <c r="M46" s="82">
        <f>AVERAGE(M34:M45)</f>
        <v>42.939213387244685</v>
      </c>
    </row>
    <row r="47" spans="1:15" x14ac:dyDescent="0.25">
      <c r="D47" s="85" t="s">
        <v>43</v>
      </c>
      <c r="E47" s="85"/>
      <c r="F47" s="85"/>
      <c r="G47" s="82">
        <f>STDEVA(G34:G45)</f>
        <v>4.0665732726483839</v>
      </c>
      <c r="H47" s="82"/>
      <c r="I47" s="82">
        <f>STDEVA(I34:I45)</f>
        <v>1.4494876628609418E-17</v>
      </c>
      <c r="J47" s="82">
        <f>STDEVA(J34:J45)</f>
        <v>160417.76994712392</v>
      </c>
      <c r="K47" s="82">
        <f>STDEVA(K34:K45)</f>
        <v>29825.526586809603</v>
      </c>
      <c r="L47" s="82">
        <f>STDEVA(L34:L45)</f>
        <v>2982.5526586809606</v>
      </c>
      <c r="M47" s="82">
        <f>STDEVA(M34:M45)</f>
        <v>29.825526586809595</v>
      </c>
    </row>
  </sheetData>
  <mergeCells count="27">
    <mergeCell ref="K2:K3"/>
    <mergeCell ref="L2:L3"/>
    <mergeCell ref="A2:A3"/>
    <mergeCell ref="B2:B3"/>
    <mergeCell ref="C2:C3"/>
    <mergeCell ref="D2:D3"/>
    <mergeCell ref="E2:E3"/>
    <mergeCell ref="F2:F3"/>
    <mergeCell ref="D16:F16"/>
    <mergeCell ref="G2:G3"/>
    <mergeCell ref="H2:H3"/>
    <mergeCell ref="I2:I3"/>
    <mergeCell ref="J2:J3"/>
    <mergeCell ref="M2:M3"/>
    <mergeCell ref="N2:N3"/>
    <mergeCell ref="O2:O3"/>
    <mergeCell ref="N4:N15"/>
    <mergeCell ref="O4:O15"/>
    <mergeCell ref="D46:F46"/>
    <mergeCell ref="D47:F47"/>
    <mergeCell ref="D17:F17"/>
    <mergeCell ref="N19:N30"/>
    <mergeCell ref="O19:O30"/>
    <mergeCell ref="D31:F31"/>
    <mergeCell ref="D32:F32"/>
    <mergeCell ref="N34:N45"/>
    <mergeCell ref="O34:O45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7C72-B88F-439A-999C-3D958E226D8B}">
  <dimension ref="A1:O47"/>
  <sheetViews>
    <sheetView showGridLines="0" tabSelected="1" view="pageBreakPreview" zoomScale="90" zoomScaleNormal="90" zoomScaleSheetLayoutView="9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M54" sqref="M54"/>
    </sheetView>
  </sheetViews>
  <sheetFormatPr baseColWidth="10" defaultRowHeight="15" x14ac:dyDescent="0.25"/>
  <cols>
    <col min="1" max="3" width="0" hidden="1" customWidth="1"/>
    <col min="6" max="6" width="13.5703125" customWidth="1"/>
    <col min="7" max="8" width="13.7109375" customWidth="1"/>
    <col min="9" max="9" width="11.42578125" customWidth="1"/>
    <col min="10" max="10" width="14.5703125" customWidth="1"/>
    <col min="11" max="11" width="12.7109375" customWidth="1"/>
    <col min="14" max="14" width="14.5703125" customWidth="1"/>
    <col min="15" max="15" width="12.85546875" bestFit="1" customWidth="1"/>
  </cols>
  <sheetData>
    <row r="1" spans="1:15" ht="15.75" thickBot="1" x14ac:dyDescent="0.3"/>
    <row r="2" spans="1:15" ht="15" customHeight="1" x14ac:dyDescent="0.25">
      <c r="A2" s="107" t="s">
        <v>0</v>
      </c>
      <c r="B2" s="109" t="s">
        <v>1</v>
      </c>
      <c r="C2" s="109" t="s">
        <v>2</v>
      </c>
      <c r="D2" s="109" t="s">
        <v>3</v>
      </c>
      <c r="E2" s="109" t="s">
        <v>4</v>
      </c>
      <c r="F2" s="111" t="s">
        <v>5</v>
      </c>
      <c r="G2" s="103" t="s">
        <v>6</v>
      </c>
      <c r="H2" s="103" t="s">
        <v>6</v>
      </c>
      <c r="I2" s="105" t="s">
        <v>7</v>
      </c>
      <c r="J2" s="95" t="s">
        <v>57</v>
      </c>
      <c r="K2" s="95" t="s">
        <v>58</v>
      </c>
      <c r="L2" s="95" t="s">
        <v>59</v>
      </c>
      <c r="M2" s="95" t="s">
        <v>60</v>
      </c>
      <c r="N2" s="95" t="s">
        <v>12</v>
      </c>
      <c r="O2" s="95" t="s">
        <v>13</v>
      </c>
    </row>
    <row r="3" spans="1:15" ht="28.5" customHeight="1" thickBot="1" x14ac:dyDescent="0.3">
      <c r="A3" s="108"/>
      <c r="B3" s="110"/>
      <c r="C3" s="110"/>
      <c r="D3" s="110"/>
      <c r="E3" s="110"/>
      <c r="F3" s="112"/>
      <c r="G3" s="104"/>
      <c r="H3" s="104"/>
      <c r="I3" s="106"/>
      <c r="J3" s="96"/>
      <c r="K3" s="96"/>
      <c r="L3" s="96"/>
      <c r="M3" s="96"/>
      <c r="N3" s="96"/>
      <c r="O3" s="96"/>
    </row>
    <row r="4" spans="1:15" x14ac:dyDescent="0.25">
      <c r="A4" s="1">
        <v>1</v>
      </c>
      <c r="B4" s="2">
        <v>1</v>
      </c>
      <c r="C4" s="2">
        <v>1</v>
      </c>
      <c r="D4" s="2" t="s">
        <v>61</v>
      </c>
      <c r="E4" s="2" t="s">
        <v>15</v>
      </c>
      <c r="F4" s="3" t="s">
        <v>16</v>
      </c>
      <c r="G4" s="4">
        <v>1.4</v>
      </c>
      <c r="H4" s="5">
        <f>G4/100</f>
        <v>1.3999999999999999E-2</v>
      </c>
      <c r="I4" s="4">
        <v>0.1</v>
      </c>
      <c r="J4" s="4">
        <v>893674.56136137224</v>
      </c>
      <c r="K4" s="4">
        <f t="shared" ref="K4:L11" si="0">J4*H4</f>
        <v>12511.443859059211</v>
      </c>
      <c r="L4" s="4">
        <f t="shared" si="0"/>
        <v>1251.1443859059211</v>
      </c>
      <c r="M4" s="4">
        <f t="shared" ref="M4:M11" si="1">L4/100</f>
        <v>12.511443859059211</v>
      </c>
      <c r="N4" s="97">
        <f>124732+1429</f>
        <v>126161</v>
      </c>
      <c r="O4" s="100">
        <f>N4/10000</f>
        <v>12.616099999999999</v>
      </c>
    </row>
    <row r="5" spans="1:15" x14ac:dyDescent="0.25">
      <c r="A5" s="6">
        <v>2</v>
      </c>
      <c r="B5" s="7">
        <v>1</v>
      </c>
      <c r="C5" s="7">
        <v>2</v>
      </c>
      <c r="D5" s="7" t="s">
        <v>61</v>
      </c>
      <c r="E5" s="7" t="s">
        <v>17</v>
      </c>
      <c r="F5" s="8" t="s">
        <v>16</v>
      </c>
      <c r="G5" s="9">
        <v>1.08</v>
      </c>
      <c r="H5" s="10">
        <f t="shared" ref="H5:H15" si="2">G5/100</f>
        <v>1.0800000000000001E-2</v>
      </c>
      <c r="I5" s="9">
        <v>0.1</v>
      </c>
      <c r="J5" s="9">
        <v>995004.21132989856</v>
      </c>
      <c r="K5" s="9">
        <f t="shared" si="0"/>
        <v>10746.045482362904</v>
      </c>
      <c r="L5" s="9">
        <f t="shared" si="0"/>
        <v>1074.6045482362904</v>
      </c>
      <c r="M5" s="9">
        <f t="shared" si="1"/>
        <v>10.746045482362904</v>
      </c>
      <c r="N5" s="98"/>
      <c r="O5" s="101"/>
    </row>
    <row r="6" spans="1:15" x14ac:dyDescent="0.25">
      <c r="A6" s="6">
        <v>3</v>
      </c>
      <c r="B6" s="7">
        <v>1</v>
      </c>
      <c r="C6" s="7">
        <v>3</v>
      </c>
      <c r="D6" s="7" t="s">
        <v>61</v>
      </c>
      <c r="E6" s="7" t="s">
        <v>18</v>
      </c>
      <c r="F6" s="8" t="s">
        <v>16</v>
      </c>
      <c r="G6" s="9">
        <v>0.92</v>
      </c>
      <c r="H6" s="10">
        <f t="shared" si="2"/>
        <v>9.1999999999999998E-3</v>
      </c>
      <c r="I6" s="9">
        <v>0.1</v>
      </c>
      <c r="J6" s="9">
        <v>1152414.166387894</v>
      </c>
      <c r="K6" s="9">
        <f t="shared" si="0"/>
        <v>10602.210330768625</v>
      </c>
      <c r="L6" s="9">
        <f t="shared" si="0"/>
        <v>1060.2210330768626</v>
      </c>
      <c r="M6" s="9">
        <f t="shared" si="1"/>
        <v>10.602210330768626</v>
      </c>
      <c r="N6" s="98"/>
      <c r="O6" s="101"/>
    </row>
    <row r="7" spans="1:15" ht="15.75" thickBot="1" x14ac:dyDescent="0.3">
      <c r="A7" s="6">
        <v>4</v>
      </c>
      <c r="B7" s="7">
        <v>1</v>
      </c>
      <c r="C7" s="7">
        <v>4</v>
      </c>
      <c r="D7" s="7" t="s">
        <v>61</v>
      </c>
      <c r="E7" s="7" t="s">
        <v>19</v>
      </c>
      <c r="F7" s="8" t="s">
        <v>16</v>
      </c>
      <c r="G7" s="9">
        <v>1.64</v>
      </c>
      <c r="H7" s="10">
        <f t="shared" si="2"/>
        <v>1.6399999999999998E-2</v>
      </c>
      <c r="I7" s="9">
        <v>0.1</v>
      </c>
      <c r="J7" s="9">
        <v>1203680.7113838468</v>
      </c>
      <c r="K7" s="9">
        <f t="shared" si="0"/>
        <v>19740.363666695084</v>
      </c>
      <c r="L7" s="9">
        <f t="shared" si="0"/>
        <v>1974.0363666695084</v>
      </c>
      <c r="M7" s="9">
        <f t="shared" si="1"/>
        <v>19.740363666695085</v>
      </c>
      <c r="N7" s="98"/>
      <c r="O7" s="101"/>
    </row>
    <row r="8" spans="1:15" x14ac:dyDescent="0.25">
      <c r="A8" s="1">
        <v>5</v>
      </c>
      <c r="B8" s="2">
        <v>2</v>
      </c>
      <c r="C8" s="2">
        <v>1</v>
      </c>
      <c r="D8" s="2" t="s">
        <v>61</v>
      </c>
      <c r="E8" s="2" t="s">
        <v>20</v>
      </c>
      <c r="F8" s="3" t="s">
        <v>16</v>
      </c>
      <c r="G8" s="4">
        <v>0.32</v>
      </c>
      <c r="H8" s="5">
        <f t="shared" si="2"/>
        <v>3.2000000000000002E-3</v>
      </c>
      <c r="I8" s="4">
        <v>0.1</v>
      </c>
      <c r="J8" s="4">
        <v>979118.80302129325</v>
      </c>
      <c r="K8" s="4">
        <f t="shared" si="0"/>
        <v>3133.1801696681387</v>
      </c>
      <c r="L8" s="4">
        <f t="shared" si="0"/>
        <v>313.3180169668139</v>
      </c>
      <c r="M8" s="4">
        <f t="shared" si="1"/>
        <v>3.1331801696681389</v>
      </c>
      <c r="N8" s="98"/>
      <c r="O8" s="101"/>
    </row>
    <row r="9" spans="1:15" x14ac:dyDescent="0.25">
      <c r="A9" s="6">
        <v>6</v>
      </c>
      <c r="B9" s="7">
        <v>2</v>
      </c>
      <c r="C9" s="7">
        <v>2</v>
      </c>
      <c r="D9" s="7" t="s">
        <v>61</v>
      </c>
      <c r="E9" s="7" t="s">
        <v>21</v>
      </c>
      <c r="F9" s="8" t="s">
        <v>16</v>
      </c>
      <c r="G9" s="9">
        <v>3.68</v>
      </c>
      <c r="H9" s="10">
        <f t="shared" si="2"/>
        <v>3.6799999999999999E-2</v>
      </c>
      <c r="I9" s="9">
        <v>0.08</v>
      </c>
      <c r="J9" s="9">
        <v>760574.09477563598</v>
      </c>
      <c r="K9" s="9">
        <f t="shared" si="0"/>
        <v>27989.126687743403</v>
      </c>
      <c r="L9" s="9">
        <f t="shared" si="0"/>
        <v>2239.1301350194722</v>
      </c>
      <c r="M9" s="9">
        <f t="shared" si="1"/>
        <v>22.391301350194723</v>
      </c>
      <c r="N9" s="98"/>
      <c r="O9" s="101"/>
    </row>
    <row r="10" spans="1:15" x14ac:dyDescent="0.25">
      <c r="A10" s="6">
        <v>7</v>
      </c>
      <c r="B10" s="7">
        <v>2</v>
      </c>
      <c r="C10" s="7">
        <v>3</v>
      </c>
      <c r="D10" s="7" t="s">
        <v>61</v>
      </c>
      <c r="E10" s="7" t="s">
        <v>22</v>
      </c>
      <c r="F10" s="8" t="s">
        <v>16</v>
      </c>
      <c r="G10" s="9">
        <v>5</v>
      </c>
      <c r="H10" s="10">
        <f t="shared" si="2"/>
        <v>0.05</v>
      </c>
      <c r="I10" s="9">
        <v>6.7000000000000004E-2</v>
      </c>
      <c r="J10" s="9">
        <v>517658.82796698058</v>
      </c>
      <c r="K10" s="9">
        <f t="shared" si="0"/>
        <v>25882.94139834903</v>
      </c>
      <c r="L10" s="9">
        <f t="shared" si="0"/>
        <v>1734.1570736893852</v>
      </c>
      <c r="M10" s="9">
        <f t="shared" si="1"/>
        <v>17.341570736893853</v>
      </c>
      <c r="N10" s="98"/>
      <c r="O10" s="101"/>
    </row>
    <row r="11" spans="1:15" ht="15.75" thickBot="1" x14ac:dyDescent="0.3">
      <c r="A11" s="6">
        <v>8</v>
      </c>
      <c r="B11" s="7">
        <v>2</v>
      </c>
      <c r="C11" s="7">
        <v>4</v>
      </c>
      <c r="D11" s="7" t="s">
        <v>61</v>
      </c>
      <c r="E11" s="7" t="s">
        <v>23</v>
      </c>
      <c r="F11" s="8" t="s">
        <v>16</v>
      </c>
      <c r="G11" s="9">
        <v>1.28</v>
      </c>
      <c r="H11" s="10">
        <f t="shared" si="2"/>
        <v>1.2800000000000001E-2</v>
      </c>
      <c r="I11" s="9">
        <v>0.08</v>
      </c>
      <c r="J11" s="9">
        <v>1108969.981543906</v>
      </c>
      <c r="K11" s="9">
        <f t="shared" si="0"/>
        <v>14194.815763761997</v>
      </c>
      <c r="L11" s="9">
        <f t="shared" si="0"/>
        <v>1135.5852611009598</v>
      </c>
      <c r="M11" s="9">
        <f t="shared" si="1"/>
        <v>11.355852611009597</v>
      </c>
      <c r="N11" s="98"/>
      <c r="O11" s="101"/>
    </row>
    <row r="12" spans="1:15" x14ac:dyDescent="0.25">
      <c r="A12" s="1">
        <v>9</v>
      </c>
      <c r="B12" s="2">
        <v>3</v>
      </c>
      <c r="C12" s="11">
        <v>1</v>
      </c>
      <c r="D12" s="1" t="s">
        <v>61</v>
      </c>
      <c r="E12" s="2" t="s">
        <v>24</v>
      </c>
      <c r="F12" s="3" t="s">
        <v>16</v>
      </c>
      <c r="G12" s="12">
        <v>1.6</v>
      </c>
      <c r="H12" s="13"/>
      <c r="I12" s="12">
        <v>0.1</v>
      </c>
      <c r="J12" s="12"/>
      <c r="K12" s="12"/>
      <c r="L12" s="12"/>
      <c r="M12" s="12"/>
      <c r="N12" s="98"/>
      <c r="O12" s="101"/>
    </row>
    <row r="13" spans="1:15" x14ac:dyDescent="0.25">
      <c r="A13" s="6">
        <v>10</v>
      </c>
      <c r="B13" s="7">
        <v>3</v>
      </c>
      <c r="C13" s="14">
        <v>2</v>
      </c>
      <c r="D13" s="6" t="s">
        <v>61</v>
      </c>
      <c r="E13" s="7" t="s">
        <v>25</v>
      </c>
      <c r="F13" s="8" t="s">
        <v>16</v>
      </c>
      <c r="G13" s="9">
        <v>1.84</v>
      </c>
      <c r="H13" s="10">
        <f t="shared" si="2"/>
        <v>1.84E-2</v>
      </c>
      <c r="I13" s="9">
        <v>0.1</v>
      </c>
      <c r="J13" s="9">
        <v>994763.52332522266</v>
      </c>
      <c r="K13" s="9">
        <f t="shared" ref="K13:L15" si="3">J13*H13</f>
        <v>18303.648829184098</v>
      </c>
      <c r="L13" s="9">
        <f t="shared" si="3"/>
        <v>1830.3648829184099</v>
      </c>
      <c r="M13" s="9">
        <f>L13/100</f>
        <v>18.303648829184098</v>
      </c>
      <c r="N13" s="98"/>
      <c r="O13" s="101"/>
    </row>
    <row r="14" spans="1:15" x14ac:dyDescent="0.25">
      <c r="A14" s="6">
        <v>11</v>
      </c>
      <c r="B14" s="7">
        <v>3</v>
      </c>
      <c r="C14" s="14">
        <v>3</v>
      </c>
      <c r="D14" s="6" t="s">
        <v>61</v>
      </c>
      <c r="E14" s="7" t="s">
        <v>26</v>
      </c>
      <c r="F14" s="8" t="s">
        <v>16</v>
      </c>
      <c r="G14" s="9">
        <v>0.92</v>
      </c>
      <c r="H14" s="10">
        <f t="shared" si="2"/>
        <v>9.1999999999999998E-3</v>
      </c>
      <c r="I14" s="9">
        <v>0.1</v>
      </c>
      <c r="J14" s="9">
        <v>1933928.1175703276</v>
      </c>
      <c r="K14" s="9">
        <f t="shared" si="3"/>
        <v>17792.138681647015</v>
      </c>
      <c r="L14" s="9">
        <f t="shared" si="3"/>
        <v>1779.2138681647016</v>
      </c>
      <c r="M14" s="9">
        <f>L14/100</f>
        <v>17.792138681647018</v>
      </c>
      <c r="N14" s="98"/>
      <c r="O14" s="101"/>
    </row>
    <row r="15" spans="1:15" ht="15.75" thickBot="1" x14ac:dyDescent="0.3">
      <c r="A15" s="6">
        <v>12</v>
      </c>
      <c r="B15" s="7">
        <v>3</v>
      </c>
      <c r="C15" s="14">
        <v>4</v>
      </c>
      <c r="D15" s="15" t="s">
        <v>61</v>
      </c>
      <c r="E15" s="16" t="s">
        <v>27</v>
      </c>
      <c r="F15" s="17" t="s">
        <v>16</v>
      </c>
      <c r="G15" s="18">
        <v>1.92</v>
      </c>
      <c r="H15" s="19">
        <f t="shared" si="2"/>
        <v>1.9199999999999998E-2</v>
      </c>
      <c r="I15" s="18">
        <v>0.1</v>
      </c>
      <c r="J15" s="18">
        <v>786809.08728530188</v>
      </c>
      <c r="K15" s="18">
        <f t="shared" si="3"/>
        <v>15106.734475877794</v>
      </c>
      <c r="L15" s="18">
        <f t="shared" si="3"/>
        <v>1510.6734475877795</v>
      </c>
      <c r="M15" s="18">
        <f>L15/100</f>
        <v>15.106734475877795</v>
      </c>
      <c r="N15" s="99"/>
      <c r="O15" s="102"/>
    </row>
    <row r="16" spans="1:15" s="23" customFormat="1" x14ac:dyDescent="0.25">
      <c r="A16" s="20"/>
      <c r="B16" s="20"/>
      <c r="C16" s="21"/>
      <c r="D16" s="91" t="s">
        <v>28</v>
      </c>
      <c r="E16" s="92"/>
      <c r="F16" s="92"/>
      <c r="G16" s="22">
        <v>1.8</v>
      </c>
      <c r="H16" s="22">
        <f>AVERAGE(H4:H15)</f>
        <v>1.8181818181818184E-2</v>
      </c>
      <c r="I16" s="22">
        <v>9.3916666666666662E-2</v>
      </c>
      <c r="J16" s="22">
        <v>1029690.5532683346</v>
      </c>
      <c r="K16" s="22">
        <f>AVERAGE(K4:K15)</f>
        <v>16000.240849556121</v>
      </c>
      <c r="L16" s="22">
        <f>AVERAGE(L4:L15)</f>
        <v>1445.6771835760094</v>
      </c>
      <c r="M16" s="22">
        <f>AVERAGE(M4:M15)</f>
        <v>14.456771835760096</v>
      </c>
    </row>
    <row r="17" spans="1:15" s="23" customFormat="1" ht="15.75" thickBot="1" x14ac:dyDescent="0.3">
      <c r="A17" s="20"/>
      <c r="B17" s="20"/>
      <c r="C17" s="21"/>
      <c r="D17" s="86" t="s">
        <v>29</v>
      </c>
      <c r="E17" s="87"/>
      <c r="F17" s="87"/>
      <c r="G17" s="24">
        <v>1.298390612188097</v>
      </c>
      <c r="H17" s="24">
        <f>STDEVA(H4:H15)</f>
        <v>1.3601604183464403E-2</v>
      </c>
      <c r="I17" s="24">
        <v>1.1461067166981649E-2</v>
      </c>
      <c r="J17" s="24">
        <v>358655.3937919634</v>
      </c>
      <c r="K17" s="24">
        <f>STDEVA(K4:K15)</f>
        <v>7088.3173562290667</v>
      </c>
      <c r="L17" s="24">
        <f>STDEVA(L4:L15)</f>
        <v>543.86727760123017</v>
      </c>
      <c r="M17" s="24">
        <f>STDEVA(M4:M15)</f>
        <v>5.4386727760122966</v>
      </c>
    </row>
    <row r="18" spans="1:15" s="23" customFormat="1" ht="15.75" thickBot="1" x14ac:dyDescent="0.3">
      <c r="A18" s="20"/>
      <c r="B18" s="20"/>
      <c r="C18" s="20"/>
      <c r="D18" s="25"/>
      <c r="E18" s="25"/>
      <c r="F18" s="26"/>
      <c r="G18" s="27"/>
      <c r="H18" s="27"/>
      <c r="I18" s="28"/>
      <c r="J18" s="27"/>
    </row>
    <row r="19" spans="1:15" x14ac:dyDescent="0.25">
      <c r="A19" s="30">
        <v>13</v>
      </c>
      <c r="B19" s="31">
        <v>1</v>
      </c>
      <c r="C19" s="32">
        <v>1</v>
      </c>
      <c r="D19" s="33" t="s">
        <v>62</v>
      </c>
      <c r="E19" s="34" t="s">
        <v>31</v>
      </c>
      <c r="F19" s="35" t="s">
        <v>16</v>
      </c>
      <c r="G19" s="36">
        <v>0.6</v>
      </c>
      <c r="H19" s="37">
        <f>G19/100</f>
        <v>6.0000000000000001E-3</v>
      </c>
      <c r="I19" s="36">
        <v>0.1</v>
      </c>
      <c r="J19" s="36">
        <v>1337503.2419836104</v>
      </c>
      <c r="K19" s="36">
        <f>J19*H19</f>
        <v>8025.0194519016632</v>
      </c>
      <c r="L19" s="36">
        <f>K19*I19</f>
        <v>802.50194519016634</v>
      </c>
      <c r="M19" s="36">
        <f>L19/100</f>
        <v>8.0250194519016631</v>
      </c>
      <c r="N19" s="88">
        <f>48097+6046</f>
        <v>54143</v>
      </c>
      <c r="O19" s="88">
        <f>N19/10000</f>
        <v>5.4142999999999999</v>
      </c>
    </row>
    <row r="20" spans="1:15" x14ac:dyDescent="0.25">
      <c r="A20" s="38">
        <v>14</v>
      </c>
      <c r="B20" s="39">
        <v>1</v>
      </c>
      <c r="C20" s="40">
        <v>2</v>
      </c>
      <c r="D20" s="38" t="s">
        <v>62</v>
      </c>
      <c r="E20" s="39" t="s">
        <v>32</v>
      </c>
      <c r="F20" s="41" t="s">
        <v>16</v>
      </c>
      <c r="G20" s="42">
        <v>1.68</v>
      </c>
      <c r="H20" s="43">
        <f t="shared" ref="H20:H30" si="4">G20/100</f>
        <v>1.6799999999999999E-2</v>
      </c>
      <c r="I20" s="42">
        <v>0.1</v>
      </c>
      <c r="J20" s="42">
        <v>1072987.1248448687</v>
      </c>
      <c r="K20" s="42">
        <f t="shared" ref="K20:L23" si="5">J20*H20</f>
        <v>18026.183697393793</v>
      </c>
      <c r="L20" s="42">
        <f t="shared" si="5"/>
        <v>1802.6183697393794</v>
      </c>
      <c r="M20" s="42">
        <f>L20/100</f>
        <v>18.026183697393794</v>
      </c>
      <c r="N20" s="89"/>
      <c r="O20" s="89"/>
    </row>
    <row r="21" spans="1:15" x14ac:dyDescent="0.25">
      <c r="A21" s="38">
        <v>15</v>
      </c>
      <c r="B21" s="39">
        <v>1</v>
      </c>
      <c r="C21" s="40">
        <v>3</v>
      </c>
      <c r="D21" s="38" t="s">
        <v>62</v>
      </c>
      <c r="E21" s="39" t="s">
        <v>33</v>
      </c>
      <c r="F21" s="41" t="s">
        <v>16</v>
      </c>
      <c r="G21" s="42">
        <v>0.2</v>
      </c>
      <c r="H21" s="43">
        <f t="shared" si="4"/>
        <v>2E-3</v>
      </c>
      <c r="I21" s="42">
        <v>0.1</v>
      </c>
      <c r="J21" s="42">
        <v>956975.50659111689</v>
      </c>
      <c r="K21" s="42">
        <f t="shared" si="5"/>
        <v>1913.9510131822337</v>
      </c>
      <c r="L21" s="42">
        <f t="shared" si="5"/>
        <v>191.3951013182234</v>
      </c>
      <c r="M21" s="42">
        <f>L21/100</f>
        <v>1.9139510131822339</v>
      </c>
      <c r="N21" s="89"/>
      <c r="O21" s="89"/>
    </row>
    <row r="22" spans="1:15" ht="15.75" thickBot="1" x14ac:dyDescent="0.3">
      <c r="A22" s="38">
        <v>16</v>
      </c>
      <c r="B22" s="39">
        <v>1</v>
      </c>
      <c r="C22" s="40">
        <v>4</v>
      </c>
      <c r="D22" s="44" t="s">
        <v>62</v>
      </c>
      <c r="E22" s="45" t="s">
        <v>34</v>
      </c>
      <c r="F22" s="46" t="s">
        <v>16</v>
      </c>
      <c r="G22" s="47">
        <v>0.4</v>
      </c>
      <c r="H22" s="48">
        <f t="shared" si="4"/>
        <v>4.0000000000000001E-3</v>
      </c>
      <c r="I22" s="47">
        <v>0.1</v>
      </c>
      <c r="J22" s="47">
        <v>1040975.6202229828</v>
      </c>
      <c r="K22" s="47">
        <f t="shared" si="5"/>
        <v>4163.9024808919312</v>
      </c>
      <c r="L22" s="47">
        <f t="shared" si="5"/>
        <v>416.39024808919316</v>
      </c>
      <c r="M22" s="47">
        <f>L22/100</f>
        <v>4.1639024808919318</v>
      </c>
      <c r="N22" s="89"/>
      <c r="O22" s="89"/>
    </row>
    <row r="23" spans="1:15" x14ac:dyDescent="0.25">
      <c r="A23" s="33">
        <v>17</v>
      </c>
      <c r="B23" s="34">
        <v>2</v>
      </c>
      <c r="C23" s="34">
        <v>1</v>
      </c>
      <c r="D23" s="34" t="s">
        <v>62</v>
      </c>
      <c r="E23" s="34" t="s">
        <v>35</v>
      </c>
      <c r="F23" s="35" t="s">
        <v>16</v>
      </c>
      <c r="G23" s="36">
        <v>1.08</v>
      </c>
      <c r="H23" s="37">
        <f t="shared" si="4"/>
        <v>1.0800000000000001E-2</v>
      </c>
      <c r="I23" s="36">
        <v>0.1</v>
      </c>
      <c r="J23" s="36">
        <v>1242431.4801366562</v>
      </c>
      <c r="K23" s="36">
        <f t="shared" si="5"/>
        <v>13418.259985475888</v>
      </c>
      <c r="L23" s="36">
        <f t="shared" si="5"/>
        <v>1341.8259985475888</v>
      </c>
      <c r="M23" s="36">
        <f>L23/100</f>
        <v>13.418259985475888</v>
      </c>
      <c r="N23" s="89"/>
      <c r="O23" s="89"/>
    </row>
    <row r="24" spans="1:15" x14ac:dyDescent="0.25">
      <c r="A24" s="38">
        <v>18</v>
      </c>
      <c r="B24" s="39">
        <v>2</v>
      </c>
      <c r="C24" s="39">
        <v>2</v>
      </c>
      <c r="D24" s="39" t="s">
        <v>62</v>
      </c>
      <c r="E24" s="39" t="s">
        <v>36</v>
      </c>
      <c r="F24" s="41" t="s">
        <v>16</v>
      </c>
      <c r="G24" s="83"/>
      <c r="H24" s="84"/>
      <c r="I24" s="83"/>
      <c r="J24" s="83"/>
      <c r="K24" s="83"/>
      <c r="L24" s="83"/>
      <c r="M24" s="83"/>
      <c r="N24" s="89"/>
      <c r="O24" s="89"/>
    </row>
    <row r="25" spans="1:15" x14ac:dyDescent="0.25">
      <c r="A25" s="38">
        <v>19</v>
      </c>
      <c r="B25" s="39">
        <v>2</v>
      </c>
      <c r="C25" s="39">
        <v>3</v>
      </c>
      <c r="D25" s="39" t="s">
        <v>62</v>
      </c>
      <c r="E25" s="39" t="s">
        <v>37</v>
      </c>
      <c r="F25" s="41" t="s">
        <v>16</v>
      </c>
      <c r="G25" s="42">
        <v>0.68</v>
      </c>
      <c r="H25" s="43">
        <f t="shared" si="4"/>
        <v>6.8000000000000005E-3</v>
      </c>
      <c r="I25" s="42">
        <v>0.08</v>
      </c>
      <c r="J25" s="42">
        <v>1125818.1418712139</v>
      </c>
      <c r="K25" s="42">
        <f t="shared" ref="K25:L30" si="6">J25*H25</f>
        <v>7655.5633647242548</v>
      </c>
      <c r="L25" s="42">
        <f t="shared" si="6"/>
        <v>612.44506917794035</v>
      </c>
      <c r="M25" s="42">
        <f t="shared" ref="M25:M30" si="7">L25/100</f>
        <v>6.1244506917794039</v>
      </c>
      <c r="N25" s="89"/>
      <c r="O25" s="89"/>
    </row>
    <row r="26" spans="1:15" s="49" customFormat="1" ht="15.75" thickBot="1" x14ac:dyDescent="0.3">
      <c r="A26" s="38">
        <v>20</v>
      </c>
      <c r="B26" s="39">
        <v>2</v>
      </c>
      <c r="C26" s="39">
        <v>4</v>
      </c>
      <c r="D26" s="39" t="s">
        <v>62</v>
      </c>
      <c r="E26" s="39" t="s">
        <v>38</v>
      </c>
      <c r="F26" s="41" t="s">
        <v>16</v>
      </c>
      <c r="G26" s="42">
        <v>0.92</v>
      </c>
      <c r="H26" s="43">
        <f t="shared" si="4"/>
        <v>9.1999999999999998E-3</v>
      </c>
      <c r="I26" s="42">
        <v>0.1</v>
      </c>
      <c r="J26" s="42">
        <v>996207.65135327773</v>
      </c>
      <c r="K26" s="42">
        <f t="shared" si="6"/>
        <v>9165.1103924501549</v>
      </c>
      <c r="L26" s="42">
        <f t="shared" si="6"/>
        <v>916.51103924501558</v>
      </c>
      <c r="M26" s="42">
        <f t="shared" si="7"/>
        <v>9.1651103924501562</v>
      </c>
      <c r="N26" s="89"/>
      <c r="O26" s="89"/>
    </row>
    <row r="27" spans="1:15" x14ac:dyDescent="0.25">
      <c r="A27" s="33">
        <v>21</v>
      </c>
      <c r="B27" s="34">
        <v>3</v>
      </c>
      <c r="C27" s="50">
        <v>1</v>
      </c>
      <c r="D27" s="33" t="s">
        <v>62</v>
      </c>
      <c r="E27" s="34" t="s">
        <v>39</v>
      </c>
      <c r="F27" s="35" t="s">
        <v>16</v>
      </c>
      <c r="G27" s="51">
        <v>53.21</v>
      </c>
      <c r="H27" s="52">
        <f t="shared" si="4"/>
        <v>0.53210000000000002</v>
      </c>
      <c r="I27" s="51">
        <v>7.0000000000000007E-2</v>
      </c>
      <c r="J27" s="51">
        <v>60899.923197914672</v>
      </c>
      <c r="K27" s="51">
        <f t="shared" si="6"/>
        <v>32404.849133610398</v>
      </c>
      <c r="L27" s="51">
        <f t="shared" si="6"/>
        <v>2268.3394393527283</v>
      </c>
      <c r="M27" s="51">
        <f t="shared" si="7"/>
        <v>22.683394393527283</v>
      </c>
      <c r="N27" s="89"/>
      <c r="O27" s="89"/>
    </row>
    <row r="28" spans="1:15" x14ac:dyDescent="0.25">
      <c r="A28" s="38">
        <v>22</v>
      </c>
      <c r="B28" s="39">
        <v>3</v>
      </c>
      <c r="C28" s="40">
        <v>2</v>
      </c>
      <c r="D28" s="38" t="s">
        <v>62</v>
      </c>
      <c r="E28" s="39" t="s">
        <v>40</v>
      </c>
      <c r="F28" s="41" t="s">
        <v>16</v>
      </c>
      <c r="G28" s="53">
        <v>53.42</v>
      </c>
      <c r="H28" s="54">
        <f t="shared" si="4"/>
        <v>0.53420000000000001</v>
      </c>
      <c r="I28" s="53">
        <v>7.0000000000000007E-2</v>
      </c>
      <c r="J28" s="53">
        <v>71858.316457716413</v>
      </c>
      <c r="K28" s="53">
        <f t="shared" si="6"/>
        <v>38386.712651712107</v>
      </c>
      <c r="L28" s="53">
        <f t="shared" si="6"/>
        <v>2687.0698856198478</v>
      </c>
      <c r="M28" s="53">
        <f t="shared" si="7"/>
        <v>26.870698856198477</v>
      </c>
      <c r="N28" s="89"/>
      <c r="O28" s="89"/>
    </row>
    <row r="29" spans="1:15" x14ac:dyDescent="0.25">
      <c r="A29" s="38">
        <v>23</v>
      </c>
      <c r="B29" s="39">
        <v>3</v>
      </c>
      <c r="C29" s="40">
        <v>3</v>
      </c>
      <c r="D29" s="38" t="s">
        <v>62</v>
      </c>
      <c r="E29" s="39" t="s">
        <v>41</v>
      </c>
      <c r="F29" s="41" t="s">
        <v>16</v>
      </c>
      <c r="G29" s="53">
        <v>53.1</v>
      </c>
      <c r="H29" s="54">
        <f t="shared" si="4"/>
        <v>0.53100000000000003</v>
      </c>
      <c r="I29" s="53">
        <v>7.0000000000000007E-2</v>
      </c>
      <c r="J29" s="53">
        <v>57756.121852889628</v>
      </c>
      <c r="K29" s="53">
        <f t="shared" si="6"/>
        <v>30668.500703884394</v>
      </c>
      <c r="L29" s="53">
        <f t="shared" si="6"/>
        <v>2146.7950492719078</v>
      </c>
      <c r="M29" s="53">
        <f t="shared" si="7"/>
        <v>21.46795049271908</v>
      </c>
      <c r="N29" s="89"/>
      <c r="O29" s="89"/>
    </row>
    <row r="30" spans="1:15" ht="15.75" thickBot="1" x14ac:dyDescent="0.3">
      <c r="A30" s="38">
        <v>24</v>
      </c>
      <c r="B30" s="39">
        <v>3</v>
      </c>
      <c r="C30" s="40">
        <v>4</v>
      </c>
      <c r="D30" s="44" t="s">
        <v>62</v>
      </c>
      <c r="E30" s="45" t="s">
        <v>42</v>
      </c>
      <c r="F30" s="46" t="s">
        <v>16</v>
      </c>
      <c r="G30" s="55">
        <v>53.16</v>
      </c>
      <c r="H30" s="56">
        <f t="shared" si="4"/>
        <v>0.53159999999999996</v>
      </c>
      <c r="I30" s="55">
        <v>7.0000000000000007E-2</v>
      </c>
      <c r="J30" s="55">
        <v>64223.370334084095</v>
      </c>
      <c r="K30" s="55">
        <f t="shared" si="6"/>
        <v>34141.1436695991</v>
      </c>
      <c r="L30" s="55">
        <f t="shared" si="6"/>
        <v>2389.8800568719371</v>
      </c>
      <c r="M30" s="55">
        <f t="shared" si="7"/>
        <v>23.89880056871937</v>
      </c>
      <c r="N30" s="90"/>
      <c r="O30" s="90"/>
    </row>
    <row r="31" spans="1:15" s="23" customFormat="1" x14ac:dyDescent="0.25">
      <c r="A31" s="20"/>
      <c r="B31" s="20"/>
      <c r="C31" s="21"/>
      <c r="D31" s="91" t="s">
        <v>28</v>
      </c>
      <c r="E31" s="92"/>
      <c r="F31" s="92"/>
      <c r="G31" s="22">
        <v>0.83</v>
      </c>
      <c r="H31" s="22"/>
      <c r="I31" s="22">
        <v>9.7777777777777769E-2</v>
      </c>
      <c r="J31" s="22">
        <v>1110414.1095719601</v>
      </c>
      <c r="K31" s="22">
        <f>AVERAGE(K19:K30)</f>
        <v>17997.199685893265</v>
      </c>
      <c r="L31" s="22">
        <f>AVERAGE(L19:L30)</f>
        <v>1415.9792911294478</v>
      </c>
      <c r="M31" s="22">
        <f>AVERAGE(M19:M30)</f>
        <v>14.159792911294478</v>
      </c>
    </row>
    <row r="32" spans="1:15" s="23" customFormat="1" ht="15.75" thickBot="1" x14ac:dyDescent="0.3">
      <c r="A32" s="20"/>
      <c r="B32" s="20"/>
      <c r="C32" s="21"/>
      <c r="D32" s="86" t="s">
        <v>43</v>
      </c>
      <c r="E32" s="87"/>
      <c r="F32" s="87"/>
      <c r="G32" s="24">
        <v>0.46488093713797918</v>
      </c>
      <c r="H32" s="24"/>
      <c r="I32" s="24">
        <v>6.6666666666666671E-3</v>
      </c>
      <c r="J32" s="24">
        <v>136653.05666404951</v>
      </c>
      <c r="K32" s="24">
        <f>STDEVA(K19:K26)</f>
        <v>5436.3167519615063</v>
      </c>
      <c r="L32" s="24">
        <f>STDEVA(L19:L26)</f>
        <v>552.52621756147857</v>
      </c>
      <c r="M32" s="24">
        <f>STDEVA(M19:M26)</f>
        <v>5.5252621756147819</v>
      </c>
    </row>
    <row r="33" spans="1:15" s="61" customFormat="1" ht="15.75" thickBot="1" x14ac:dyDescent="0.3">
      <c r="A33" s="59"/>
      <c r="B33" s="25"/>
      <c r="C33" s="25"/>
      <c r="D33" s="25"/>
      <c r="E33" s="25"/>
      <c r="F33" s="60"/>
      <c r="I33" s="28"/>
    </row>
    <row r="34" spans="1:15" x14ac:dyDescent="0.25">
      <c r="A34" s="62">
        <v>25</v>
      </c>
      <c r="B34" s="63">
        <v>1</v>
      </c>
      <c r="C34" s="64">
        <v>1</v>
      </c>
      <c r="D34" s="65" t="s">
        <v>44</v>
      </c>
      <c r="E34" s="66" t="s">
        <v>45</v>
      </c>
      <c r="F34" s="67" t="s">
        <v>16</v>
      </c>
      <c r="G34" s="68">
        <v>3.04</v>
      </c>
      <c r="H34" s="69">
        <f>G34/100</f>
        <v>3.04E-2</v>
      </c>
      <c r="I34" s="68">
        <v>0.1</v>
      </c>
      <c r="J34" s="68">
        <v>1027497.0919611361</v>
      </c>
      <c r="K34" s="68">
        <f t="shared" ref="K34:L45" si="8">J34*H34</f>
        <v>31235.911595618538</v>
      </c>
      <c r="L34" s="68">
        <f t="shared" si="8"/>
        <v>3123.5911595618541</v>
      </c>
      <c r="M34" s="68">
        <f t="shared" ref="M34:M45" si="9">L34/100</f>
        <v>31.235911595618539</v>
      </c>
      <c r="N34" s="93">
        <f>8481-97.2-142+106903+14660+54840</f>
        <v>184644.8</v>
      </c>
      <c r="O34" s="93">
        <f>N34/10000</f>
        <v>18.464479999999998</v>
      </c>
    </row>
    <row r="35" spans="1:15" x14ac:dyDescent="0.25">
      <c r="A35" s="70">
        <v>26</v>
      </c>
      <c r="B35" s="71">
        <v>1</v>
      </c>
      <c r="C35" s="72">
        <v>2</v>
      </c>
      <c r="D35" s="70" t="s">
        <v>44</v>
      </c>
      <c r="E35" s="71" t="s">
        <v>46</v>
      </c>
      <c r="F35" s="73" t="s">
        <v>16</v>
      </c>
      <c r="G35" s="74">
        <v>3</v>
      </c>
      <c r="H35" s="75">
        <f t="shared" ref="H35:H45" si="10">G35/100</f>
        <v>0.03</v>
      </c>
      <c r="I35" s="74">
        <v>0.1</v>
      </c>
      <c r="J35" s="74">
        <v>906190.33760451549</v>
      </c>
      <c r="K35" s="74">
        <f t="shared" si="8"/>
        <v>27185.710128135463</v>
      </c>
      <c r="L35" s="74">
        <f t="shared" si="8"/>
        <v>2718.5710128135465</v>
      </c>
      <c r="M35" s="74">
        <f t="shared" si="9"/>
        <v>27.185710128135465</v>
      </c>
      <c r="N35" s="94"/>
      <c r="O35" s="94"/>
    </row>
    <row r="36" spans="1:15" x14ac:dyDescent="0.25">
      <c r="A36" s="70">
        <v>27</v>
      </c>
      <c r="B36" s="71">
        <v>1</v>
      </c>
      <c r="C36" s="72">
        <v>3</v>
      </c>
      <c r="D36" s="70" t="s">
        <v>44</v>
      </c>
      <c r="E36" s="71" t="s">
        <v>47</v>
      </c>
      <c r="F36" s="73" t="s">
        <v>16</v>
      </c>
      <c r="G36" s="74">
        <v>2.64</v>
      </c>
      <c r="H36" s="75">
        <f t="shared" si="10"/>
        <v>2.64E-2</v>
      </c>
      <c r="I36" s="74">
        <v>0.1</v>
      </c>
      <c r="J36" s="74">
        <v>1109331.0135509199</v>
      </c>
      <c r="K36" s="74">
        <f t="shared" si="8"/>
        <v>29286.338757744288</v>
      </c>
      <c r="L36" s="74">
        <f t="shared" si="8"/>
        <v>2928.6338757744288</v>
      </c>
      <c r="M36" s="74">
        <f t="shared" si="9"/>
        <v>29.286338757744289</v>
      </c>
      <c r="N36" s="94"/>
      <c r="O36" s="94"/>
    </row>
    <row r="37" spans="1:15" ht="15.75" thickBot="1" x14ac:dyDescent="0.3">
      <c r="A37" s="70">
        <v>28</v>
      </c>
      <c r="B37" s="71">
        <v>1</v>
      </c>
      <c r="C37" s="72">
        <v>4</v>
      </c>
      <c r="D37" s="76" t="s">
        <v>44</v>
      </c>
      <c r="E37" s="77" t="s">
        <v>48</v>
      </c>
      <c r="F37" s="78" t="s">
        <v>16</v>
      </c>
      <c r="G37" s="79">
        <v>2.2799999999999998</v>
      </c>
      <c r="H37" s="80">
        <f t="shared" si="10"/>
        <v>2.2799999999999997E-2</v>
      </c>
      <c r="I37" s="79">
        <v>0.1</v>
      </c>
      <c r="J37" s="79">
        <v>1145193.526247619</v>
      </c>
      <c r="K37" s="79">
        <f t="shared" si="8"/>
        <v>26110.412398445707</v>
      </c>
      <c r="L37" s="79">
        <f t="shared" si="8"/>
        <v>2611.041239844571</v>
      </c>
      <c r="M37" s="79">
        <f t="shared" si="9"/>
        <v>26.11041239844571</v>
      </c>
      <c r="N37" s="94"/>
      <c r="O37" s="94"/>
    </row>
    <row r="38" spans="1:15" x14ac:dyDescent="0.25">
      <c r="A38" s="65">
        <v>29</v>
      </c>
      <c r="B38" s="66">
        <v>2</v>
      </c>
      <c r="C38" s="66">
        <v>1</v>
      </c>
      <c r="D38" s="66" t="s">
        <v>44</v>
      </c>
      <c r="E38" s="66" t="s">
        <v>49</v>
      </c>
      <c r="F38" s="67" t="s">
        <v>16</v>
      </c>
      <c r="G38" s="68">
        <v>4.8</v>
      </c>
      <c r="H38" s="69">
        <f t="shared" si="10"/>
        <v>4.8000000000000001E-2</v>
      </c>
      <c r="I38" s="68">
        <v>0.1</v>
      </c>
      <c r="J38" s="68">
        <v>521330.21812785714</v>
      </c>
      <c r="K38" s="68">
        <f t="shared" si="8"/>
        <v>25023.850470137142</v>
      </c>
      <c r="L38" s="68">
        <f t="shared" si="8"/>
        <v>2502.3850470137145</v>
      </c>
      <c r="M38" s="68">
        <f t="shared" si="9"/>
        <v>25.023850470137145</v>
      </c>
      <c r="N38" s="94"/>
      <c r="O38" s="94"/>
    </row>
    <row r="39" spans="1:15" x14ac:dyDescent="0.25">
      <c r="A39" s="70">
        <v>30</v>
      </c>
      <c r="B39" s="71">
        <v>2</v>
      </c>
      <c r="C39" s="71">
        <v>2</v>
      </c>
      <c r="D39" s="71" t="s">
        <v>44</v>
      </c>
      <c r="E39" s="71" t="s">
        <v>50</v>
      </c>
      <c r="F39" s="73" t="s">
        <v>16</v>
      </c>
      <c r="G39" s="74">
        <v>3.28</v>
      </c>
      <c r="H39" s="75">
        <f t="shared" si="10"/>
        <v>3.2799999999999996E-2</v>
      </c>
      <c r="I39" s="74">
        <v>0.1</v>
      </c>
      <c r="J39" s="74">
        <v>999095.90740938787</v>
      </c>
      <c r="K39" s="74">
        <f t="shared" si="8"/>
        <v>32770.345763027915</v>
      </c>
      <c r="L39" s="74">
        <f t="shared" si="8"/>
        <v>3277.0345763027917</v>
      </c>
      <c r="M39" s="74">
        <f t="shared" si="9"/>
        <v>32.770345763027919</v>
      </c>
      <c r="N39" s="94"/>
      <c r="O39" s="94"/>
    </row>
    <row r="40" spans="1:15" x14ac:dyDescent="0.25">
      <c r="A40" s="70">
        <v>31</v>
      </c>
      <c r="B40" s="71">
        <v>2</v>
      </c>
      <c r="C40" s="71">
        <v>3</v>
      </c>
      <c r="D40" s="71" t="s">
        <v>44</v>
      </c>
      <c r="E40" s="71" t="s">
        <v>51</v>
      </c>
      <c r="F40" s="73" t="s">
        <v>16</v>
      </c>
      <c r="G40" s="74">
        <v>3.32</v>
      </c>
      <c r="H40" s="75">
        <f t="shared" si="10"/>
        <v>3.32E-2</v>
      </c>
      <c r="I40" s="74">
        <v>9.0999999999999998E-2</v>
      </c>
      <c r="J40" s="74">
        <v>1077277.1901589811</v>
      </c>
      <c r="K40" s="74">
        <f t="shared" si="8"/>
        <v>35765.602713278175</v>
      </c>
      <c r="L40" s="74">
        <f t="shared" si="8"/>
        <v>3254.669846908314</v>
      </c>
      <c r="M40" s="74">
        <f t="shared" si="9"/>
        <v>32.54669846908314</v>
      </c>
      <c r="N40" s="94"/>
      <c r="O40" s="94"/>
    </row>
    <row r="41" spans="1:15" ht="15.75" thickBot="1" x14ac:dyDescent="0.3">
      <c r="A41" s="70">
        <v>32</v>
      </c>
      <c r="B41" s="71">
        <v>2</v>
      </c>
      <c r="C41" s="71">
        <v>4</v>
      </c>
      <c r="D41" s="71" t="s">
        <v>44</v>
      </c>
      <c r="E41" s="71" t="s">
        <v>52</v>
      </c>
      <c r="F41" s="73" t="s">
        <v>16</v>
      </c>
      <c r="G41" s="74">
        <v>4.3600000000000003</v>
      </c>
      <c r="H41" s="75">
        <f t="shared" si="10"/>
        <v>4.36E-2</v>
      </c>
      <c r="I41" s="74">
        <v>0.1</v>
      </c>
      <c r="J41" s="74">
        <v>1015222.0037226684</v>
      </c>
      <c r="K41" s="74">
        <f t="shared" si="8"/>
        <v>44263.679362308343</v>
      </c>
      <c r="L41" s="74">
        <f t="shared" si="8"/>
        <v>4426.3679362308349</v>
      </c>
      <c r="M41" s="74">
        <f t="shared" si="9"/>
        <v>44.263679362308352</v>
      </c>
      <c r="N41" s="94"/>
      <c r="O41" s="94"/>
    </row>
    <row r="42" spans="1:15" x14ac:dyDescent="0.25">
      <c r="A42" s="65">
        <v>33</v>
      </c>
      <c r="B42" s="66">
        <v>3</v>
      </c>
      <c r="C42" s="66">
        <v>1</v>
      </c>
      <c r="D42" s="66" t="s">
        <v>44</v>
      </c>
      <c r="E42" s="66" t="s">
        <v>53</v>
      </c>
      <c r="F42" s="67" t="s">
        <v>16</v>
      </c>
      <c r="G42" s="68">
        <v>3.44</v>
      </c>
      <c r="H42" s="69">
        <f t="shared" si="10"/>
        <v>3.44E-2</v>
      </c>
      <c r="I42" s="68">
        <v>0.1</v>
      </c>
      <c r="J42" s="68">
        <v>1108608.9495368924</v>
      </c>
      <c r="K42" s="68">
        <f t="shared" si="8"/>
        <v>38136.147864069098</v>
      </c>
      <c r="L42" s="68">
        <f t="shared" si="8"/>
        <v>3813.6147864069098</v>
      </c>
      <c r="M42" s="68">
        <f t="shared" si="9"/>
        <v>38.136147864069102</v>
      </c>
      <c r="N42" s="94"/>
      <c r="O42" s="94"/>
    </row>
    <row r="43" spans="1:15" x14ac:dyDescent="0.25">
      <c r="A43" s="70">
        <v>34</v>
      </c>
      <c r="B43" s="71">
        <v>3</v>
      </c>
      <c r="C43" s="71">
        <v>2</v>
      </c>
      <c r="D43" s="71" t="s">
        <v>44</v>
      </c>
      <c r="E43" s="71" t="s">
        <v>54</v>
      </c>
      <c r="F43" s="73" t="s">
        <v>16</v>
      </c>
      <c r="G43" s="74">
        <v>1.32</v>
      </c>
      <c r="H43" s="75">
        <f t="shared" si="10"/>
        <v>1.32E-2</v>
      </c>
      <c r="I43" s="74">
        <v>0.1</v>
      </c>
      <c r="J43" s="74">
        <v>1382993.2748673435</v>
      </c>
      <c r="K43" s="74">
        <f t="shared" si="8"/>
        <v>18255.511228248935</v>
      </c>
      <c r="L43" s="74">
        <f t="shared" si="8"/>
        <v>1825.5511228248936</v>
      </c>
      <c r="M43" s="74">
        <f t="shared" si="9"/>
        <v>18.255511228248935</v>
      </c>
      <c r="N43" s="94"/>
      <c r="O43" s="94"/>
    </row>
    <row r="44" spans="1:15" x14ac:dyDescent="0.25">
      <c r="A44" s="70">
        <v>35</v>
      </c>
      <c r="B44" s="71">
        <v>3</v>
      </c>
      <c r="C44" s="71">
        <v>3</v>
      </c>
      <c r="D44" s="71" t="s">
        <v>44</v>
      </c>
      <c r="E44" s="71" t="s">
        <v>55</v>
      </c>
      <c r="F44" s="73" t="s">
        <v>16</v>
      </c>
      <c r="G44" s="74">
        <v>1.6</v>
      </c>
      <c r="H44" s="75">
        <f t="shared" si="10"/>
        <v>1.6E-2</v>
      </c>
      <c r="I44" s="74">
        <v>0.1</v>
      </c>
      <c r="J44" s="74">
        <v>1287199.449006361</v>
      </c>
      <c r="K44" s="74">
        <f t="shared" si="8"/>
        <v>20595.191184101775</v>
      </c>
      <c r="L44" s="74">
        <f t="shared" si="8"/>
        <v>2059.5191184101777</v>
      </c>
      <c r="M44" s="74">
        <f t="shared" si="9"/>
        <v>20.595191184101779</v>
      </c>
      <c r="N44" s="94"/>
      <c r="O44" s="94"/>
    </row>
    <row r="45" spans="1:15" x14ac:dyDescent="0.25">
      <c r="A45" s="70">
        <v>36</v>
      </c>
      <c r="B45" s="71">
        <v>3</v>
      </c>
      <c r="C45" s="71">
        <v>4</v>
      </c>
      <c r="D45" s="71" t="s">
        <v>44</v>
      </c>
      <c r="E45" s="71" t="s">
        <v>56</v>
      </c>
      <c r="F45" s="81" t="s">
        <v>16</v>
      </c>
      <c r="G45" s="74">
        <v>1.32</v>
      </c>
      <c r="H45" s="75">
        <f t="shared" si="10"/>
        <v>1.32E-2</v>
      </c>
      <c r="I45" s="74">
        <v>0.1</v>
      </c>
      <c r="J45" s="74">
        <v>1281422.9368941411</v>
      </c>
      <c r="K45" s="74">
        <f t="shared" si="8"/>
        <v>16914.782767002664</v>
      </c>
      <c r="L45" s="74">
        <f t="shared" si="8"/>
        <v>1691.4782767002664</v>
      </c>
      <c r="M45" s="74">
        <f t="shared" si="9"/>
        <v>16.914782767002663</v>
      </c>
      <c r="N45" s="94"/>
      <c r="O45" s="94"/>
    </row>
    <row r="46" spans="1:15" x14ac:dyDescent="0.25">
      <c r="D46" s="85" t="s">
        <v>28</v>
      </c>
      <c r="E46" s="85"/>
      <c r="F46" s="85"/>
      <c r="G46" s="82">
        <v>2.8666666666666667</v>
      </c>
      <c r="H46" s="82"/>
      <c r="I46" s="82">
        <v>9.9250000000000005E-2</v>
      </c>
      <c r="J46" s="82">
        <v>1071780.1582573184</v>
      </c>
      <c r="K46" s="82">
        <f>AVERAGE(K34:K45)</f>
        <v>28795.290352676504</v>
      </c>
      <c r="L46" s="82">
        <f>AVERAGE(L34:L45)</f>
        <v>2852.7048332326922</v>
      </c>
      <c r="M46" s="82">
        <f>AVERAGE(M34:M45)</f>
        <v>28.527048332326927</v>
      </c>
    </row>
    <row r="47" spans="1:15" x14ac:dyDescent="0.25">
      <c r="D47" s="85" t="s">
        <v>43</v>
      </c>
      <c r="E47" s="85"/>
      <c r="F47" s="85"/>
      <c r="G47" s="82">
        <v>1.10803128716356</v>
      </c>
      <c r="H47" s="82"/>
      <c r="I47" s="82">
        <v>2.5980762113533185E-3</v>
      </c>
      <c r="J47" s="82">
        <v>220794.69616282143</v>
      </c>
      <c r="K47" s="82">
        <f>STDEVA(K34:K45)</f>
        <v>8205.3467373645435</v>
      </c>
      <c r="L47" s="82">
        <f>STDEVA(L34:L45)</f>
        <v>800.69812093622204</v>
      </c>
      <c r="M47" s="82">
        <f>STDEVA(M34:M45)</f>
        <v>8.006981209362209</v>
      </c>
    </row>
  </sheetData>
  <mergeCells count="27">
    <mergeCell ref="F2:F3"/>
    <mergeCell ref="A2:A3"/>
    <mergeCell ref="B2:B3"/>
    <mergeCell ref="C2:C3"/>
    <mergeCell ref="D2:D3"/>
    <mergeCell ref="E2:E3"/>
    <mergeCell ref="H2:H3"/>
    <mergeCell ref="I2:I3"/>
    <mergeCell ref="J2:J3"/>
    <mergeCell ref="K2:K3"/>
    <mergeCell ref="L2:L3"/>
    <mergeCell ref="D47:F47"/>
    <mergeCell ref="N2:N3"/>
    <mergeCell ref="O2:O3"/>
    <mergeCell ref="N4:N15"/>
    <mergeCell ref="O4:O15"/>
    <mergeCell ref="N19:N30"/>
    <mergeCell ref="O19:O30"/>
    <mergeCell ref="N34:N45"/>
    <mergeCell ref="O34:O45"/>
    <mergeCell ref="M2:M3"/>
    <mergeCell ref="D16:F16"/>
    <mergeCell ref="D17:F17"/>
    <mergeCell ref="D31:F31"/>
    <mergeCell ref="D32:F32"/>
    <mergeCell ref="D46:F46"/>
    <mergeCell ref="G2:G3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 Suelo 0-10</vt:lpstr>
      <vt:lpstr>C Suelo 10-20</vt:lpstr>
      <vt:lpstr>'C Suelo 0-10'!Área_de_impresión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 Chavez</dc:creator>
  <cp:lastModifiedBy>USUARIO</cp:lastModifiedBy>
  <cp:lastPrinted>2023-09-16T16:39:13Z</cp:lastPrinted>
  <dcterms:created xsi:type="dcterms:W3CDTF">2023-09-16T16:35:48Z</dcterms:created>
  <dcterms:modified xsi:type="dcterms:W3CDTF">2023-10-02T17:05:25Z</dcterms:modified>
</cp:coreProperties>
</file>