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sebastian.zapatah/Library/CloudStorage/OneDrive-Universidaddelrosario/Articulos publicados/Grosse/Revison/"/>
    </mc:Choice>
  </mc:AlternateContent>
  <xr:revisionPtr revIDLastSave="0" documentId="13_ncr:1_{F452A3CC-FA2C-5642-9C91-3371CA8EFDD4}" xr6:coauthVersionLast="47" xr6:coauthVersionMax="47" xr10:uidLastSave="{00000000-0000-0000-0000-000000000000}"/>
  <bookViews>
    <workbookView xWindow="0" yWindow="760" windowWidth="28800" windowHeight="15600" xr2:uid="{00000000-000D-0000-FFFF-FFFF00000000}"/>
  </bookViews>
  <sheets>
    <sheet name="Hoja1" sheetId="1" r:id="rId1"/>
    <sheet name="Mea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Ry0sMCkOluAEkYqExjJNKgxz7OA=="/>
    </ext>
  </extLst>
</workbook>
</file>

<file path=xl/calcChain.xml><?xml version="1.0" encoding="utf-8"?>
<calcChain xmlns="http://schemas.openxmlformats.org/spreadsheetml/2006/main">
  <c r="BA40" i="1" l="1"/>
  <c r="BB40" i="1" s="1"/>
  <c r="BC40" i="1" s="1"/>
  <c r="AZ40" i="1"/>
  <c r="AY40" i="1"/>
  <c r="AX40" i="1"/>
  <c r="AW40" i="1"/>
  <c r="AV40" i="1"/>
  <c r="AU40" i="1"/>
  <c r="AT40" i="1"/>
  <c r="AS40" i="1"/>
  <c r="BB39" i="1"/>
  <c r="BC39" i="1" s="1"/>
  <c r="BA39" i="1"/>
  <c r="AZ39" i="1"/>
  <c r="AY39" i="1"/>
  <c r="AX39" i="1"/>
  <c r="AW39" i="1"/>
  <c r="AV39" i="1"/>
  <c r="AU39" i="1"/>
  <c r="AT39" i="1"/>
  <c r="AS39" i="1"/>
  <c r="BB38" i="1"/>
  <c r="BC38" i="1" s="1"/>
  <c r="BA38" i="1"/>
  <c r="AZ38" i="1"/>
  <c r="AY38" i="1"/>
  <c r="AX38" i="1"/>
  <c r="AW38" i="1"/>
  <c r="AV38" i="1"/>
  <c r="AU38" i="1"/>
  <c r="AT38" i="1"/>
  <c r="AS38" i="1"/>
  <c r="BA37" i="1"/>
  <c r="BB37" i="1" s="1"/>
  <c r="BC37" i="1" s="1"/>
  <c r="AZ37" i="1"/>
  <c r="AY37" i="1"/>
  <c r="AX37" i="1"/>
  <c r="AW37" i="1"/>
  <c r="AV37" i="1"/>
  <c r="AU37" i="1"/>
  <c r="AT37" i="1"/>
  <c r="AS37" i="1"/>
  <c r="BA36" i="1"/>
  <c r="BB36" i="1" s="1"/>
  <c r="BC36" i="1" s="1"/>
  <c r="AZ36" i="1"/>
  <c r="AY36" i="1"/>
  <c r="AX36" i="1"/>
  <c r="AW36" i="1"/>
  <c r="AV36" i="1"/>
  <c r="AU36" i="1"/>
  <c r="AT36" i="1"/>
  <c r="AS36" i="1"/>
  <c r="BB35" i="1"/>
  <c r="BC35" i="1" s="1"/>
  <c r="BA35" i="1"/>
  <c r="AZ35" i="1"/>
  <c r="AY35" i="1"/>
  <c r="AX35" i="1"/>
  <c r="AW35" i="1"/>
  <c r="AV35" i="1"/>
  <c r="AU35" i="1"/>
  <c r="AT35" i="1"/>
  <c r="AS35" i="1"/>
  <c r="BB34" i="1"/>
  <c r="BC34" i="1" s="1"/>
  <c r="BA34" i="1"/>
  <c r="AZ34" i="1"/>
  <c r="AY34" i="1"/>
  <c r="AX34" i="1"/>
  <c r="AW34" i="1"/>
  <c r="AV34" i="1"/>
  <c r="AU34" i="1"/>
  <c r="AT34" i="1"/>
  <c r="AS34" i="1"/>
  <c r="BA33" i="1"/>
  <c r="BB33" i="1" s="1"/>
  <c r="BC33" i="1" s="1"/>
  <c r="AZ33" i="1"/>
  <c r="AY33" i="1"/>
  <c r="AX33" i="1"/>
  <c r="AW33" i="1"/>
  <c r="AV33" i="1"/>
  <c r="AU33" i="1"/>
  <c r="AT33" i="1"/>
  <c r="AS33" i="1"/>
  <c r="BA32" i="1"/>
  <c r="BB32" i="1" s="1"/>
  <c r="BC32" i="1" s="1"/>
  <c r="AZ32" i="1"/>
  <c r="AY32" i="1"/>
  <c r="AX32" i="1"/>
  <c r="AW32" i="1"/>
  <c r="AV32" i="1"/>
  <c r="AU32" i="1"/>
  <c r="AT32" i="1"/>
  <c r="AS32" i="1"/>
  <c r="BA31" i="1"/>
  <c r="BB31" i="1" s="1"/>
  <c r="BC31" i="1" s="1"/>
  <c r="AZ31" i="1"/>
  <c r="AY31" i="1"/>
  <c r="AX31" i="1"/>
  <c r="AW31" i="1"/>
  <c r="AV31" i="1"/>
  <c r="AU31" i="1"/>
  <c r="AT31" i="1"/>
  <c r="AS31" i="1"/>
  <c r="BA30" i="1"/>
  <c r="BB30" i="1" s="1"/>
  <c r="BC30" i="1" s="1"/>
  <c r="AZ30" i="1"/>
  <c r="AY30" i="1"/>
  <c r="AX30" i="1"/>
  <c r="AW30" i="1"/>
  <c r="AV30" i="1"/>
  <c r="AU30" i="1"/>
  <c r="AT30" i="1"/>
  <c r="AS30" i="1"/>
  <c r="BA29" i="1"/>
  <c r="BB29" i="1" s="1"/>
  <c r="BC29" i="1" s="1"/>
  <c r="AZ29" i="1"/>
  <c r="AY29" i="1"/>
  <c r="AX29" i="1"/>
  <c r="AW29" i="1"/>
  <c r="AV29" i="1"/>
  <c r="AU29" i="1"/>
  <c r="AT29" i="1"/>
  <c r="AS29" i="1"/>
  <c r="BA28" i="1"/>
  <c r="BB28" i="1" s="1"/>
  <c r="BC28" i="1" s="1"/>
  <c r="AZ28" i="1"/>
  <c r="AY28" i="1"/>
  <c r="AX28" i="1"/>
  <c r="AW28" i="1"/>
  <c r="AV28" i="1"/>
  <c r="AU28" i="1"/>
  <c r="AT28" i="1"/>
  <c r="AS28" i="1"/>
  <c r="BA27" i="1"/>
  <c r="BB27" i="1" s="1"/>
  <c r="BC27" i="1" s="1"/>
  <c r="AZ27" i="1"/>
  <c r="AY27" i="1"/>
  <c r="AX27" i="1"/>
  <c r="AW27" i="1"/>
  <c r="AV27" i="1"/>
  <c r="AU27" i="1"/>
  <c r="AT27" i="1"/>
  <c r="AS27" i="1"/>
  <c r="BA26" i="1"/>
  <c r="BB26" i="1" s="1"/>
  <c r="BC26" i="1" s="1"/>
  <c r="AZ26" i="1"/>
  <c r="AY26" i="1"/>
  <c r="AX26" i="1"/>
  <c r="AW26" i="1"/>
  <c r="AV26" i="1"/>
  <c r="AU26" i="1"/>
  <c r="AT26" i="1"/>
  <c r="AS26" i="1"/>
  <c r="BA25" i="1"/>
  <c r="BB25" i="1" s="1"/>
  <c r="BC25" i="1" s="1"/>
  <c r="AZ25" i="1"/>
  <c r="AY25" i="1"/>
  <c r="AX25" i="1"/>
  <c r="AW25" i="1"/>
  <c r="AV25" i="1"/>
  <c r="AU25" i="1"/>
  <c r="AT25" i="1"/>
  <c r="AS25" i="1"/>
  <c r="BA24" i="1"/>
  <c r="BB24" i="1" s="1"/>
  <c r="BC24" i="1" s="1"/>
  <c r="AZ24" i="1"/>
  <c r="AY24" i="1"/>
  <c r="AX24" i="1"/>
  <c r="AW24" i="1"/>
  <c r="AV24" i="1"/>
  <c r="AU24" i="1"/>
  <c r="AT24" i="1"/>
  <c r="AS24" i="1"/>
  <c r="BA23" i="1"/>
  <c r="BB23" i="1" s="1"/>
  <c r="BC23" i="1" s="1"/>
  <c r="AZ23" i="1"/>
  <c r="AY23" i="1"/>
  <c r="AX23" i="1"/>
  <c r="AW23" i="1"/>
  <c r="AV23" i="1"/>
  <c r="AU23" i="1"/>
  <c r="AT23" i="1"/>
  <c r="AS23" i="1"/>
  <c r="BB22" i="1"/>
  <c r="BC22" i="1" s="1"/>
  <c r="BA22" i="1"/>
  <c r="AZ22" i="1"/>
  <c r="AY22" i="1"/>
  <c r="AX22" i="1"/>
  <c r="AW22" i="1"/>
  <c r="AV22" i="1"/>
  <c r="AU22" i="1"/>
  <c r="AT22" i="1"/>
  <c r="AS22" i="1"/>
  <c r="BA21" i="1"/>
  <c r="BB21" i="1" s="1"/>
  <c r="BC21" i="1" s="1"/>
  <c r="AZ21" i="1"/>
  <c r="AY21" i="1"/>
  <c r="AX21" i="1"/>
  <c r="AW21" i="1"/>
  <c r="AV21" i="1"/>
  <c r="AU21" i="1"/>
  <c r="AT21" i="1"/>
  <c r="AS21" i="1"/>
  <c r="BA20" i="1"/>
  <c r="BB20" i="1" s="1"/>
  <c r="BC20" i="1" s="1"/>
  <c r="AZ20" i="1"/>
  <c r="AY20" i="1"/>
  <c r="AX20" i="1"/>
  <c r="AW20" i="1"/>
  <c r="AV20" i="1"/>
  <c r="AU20" i="1"/>
  <c r="AT20" i="1"/>
  <c r="AS20" i="1"/>
  <c r="BA19" i="1"/>
  <c r="BB19" i="1" s="1"/>
  <c r="BC19" i="1" s="1"/>
  <c r="AZ19" i="1"/>
  <c r="AY19" i="1"/>
  <c r="AX19" i="1"/>
  <c r="AW19" i="1"/>
  <c r="AV19" i="1"/>
  <c r="AU19" i="1"/>
  <c r="AT19" i="1"/>
  <c r="AS19" i="1"/>
  <c r="BA18" i="1"/>
  <c r="BB18" i="1" s="1"/>
  <c r="BC18" i="1" s="1"/>
  <c r="AZ18" i="1"/>
  <c r="AY18" i="1"/>
  <c r="AX18" i="1"/>
  <c r="AW18" i="1"/>
  <c r="AV18" i="1"/>
  <c r="AU18" i="1"/>
  <c r="AT18" i="1"/>
  <c r="AS18" i="1"/>
  <c r="BA17" i="1"/>
  <c r="BB17" i="1" s="1"/>
  <c r="BC17" i="1" s="1"/>
  <c r="AZ17" i="1"/>
  <c r="AY17" i="1"/>
  <c r="AX17" i="1"/>
  <c r="AW17" i="1"/>
  <c r="AV17" i="1"/>
  <c r="AU17" i="1"/>
  <c r="AT17" i="1"/>
  <c r="AS17" i="1"/>
  <c r="BA16" i="1"/>
  <c r="BB16" i="1" s="1"/>
  <c r="BC16" i="1" s="1"/>
  <c r="AZ16" i="1"/>
  <c r="AY16" i="1"/>
  <c r="AX16" i="1"/>
  <c r="AW16" i="1"/>
  <c r="AV16" i="1"/>
  <c r="AU16" i="1"/>
  <c r="AT16" i="1"/>
  <c r="AS16" i="1"/>
  <c r="BA15" i="1"/>
  <c r="BB15" i="1" s="1"/>
  <c r="BC15" i="1" s="1"/>
  <c r="AZ15" i="1"/>
  <c r="AY15" i="1"/>
  <c r="AX15" i="1"/>
  <c r="AW15" i="1"/>
  <c r="AV15" i="1"/>
  <c r="AU15" i="1"/>
  <c r="AT15" i="1"/>
  <c r="AS15" i="1"/>
  <c r="BA14" i="1"/>
  <c r="BB14" i="1" s="1"/>
  <c r="BC14" i="1" s="1"/>
  <c r="AZ14" i="1"/>
  <c r="AY14" i="1"/>
  <c r="AX14" i="1"/>
  <c r="AW14" i="1"/>
  <c r="AV14" i="1"/>
  <c r="AU14" i="1"/>
  <c r="AT14" i="1"/>
  <c r="AS14" i="1"/>
  <c r="BA13" i="1"/>
  <c r="BB13" i="1" s="1"/>
  <c r="BC13" i="1" s="1"/>
  <c r="AZ13" i="1"/>
  <c r="AY13" i="1"/>
  <c r="AX13" i="1"/>
  <c r="AW13" i="1"/>
  <c r="AV13" i="1"/>
  <c r="AU13" i="1"/>
  <c r="AT13" i="1"/>
  <c r="AS13" i="1"/>
  <c r="BA12" i="1"/>
  <c r="BB12" i="1" s="1"/>
  <c r="BC12" i="1" s="1"/>
  <c r="AZ12" i="1"/>
  <c r="AY12" i="1"/>
  <c r="AX12" i="1"/>
  <c r="AW12" i="1"/>
  <c r="AV12" i="1"/>
  <c r="AU12" i="1"/>
  <c r="AT12" i="1"/>
  <c r="AS12" i="1"/>
  <c r="BA11" i="1"/>
  <c r="BB11" i="1" s="1"/>
  <c r="BC11" i="1" s="1"/>
  <c r="AZ11" i="1"/>
  <c r="AY11" i="1"/>
  <c r="AX11" i="1"/>
  <c r="AW11" i="1"/>
  <c r="AV11" i="1"/>
  <c r="AU11" i="1"/>
  <c r="AT11" i="1"/>
  <c r="AS11" i="1"/>
  <c r="BA10" i="1"/>
  <c r="BB10" i="1" s="1"/>
  <c r="BC10" i="1" s="1"/>
  <c r="AZ10" i="1"/>
  <c r="AY10" i="1"/>
  <c r="AX10" i="1"/>
  <c r="AW10" i="1"/>
  <c r="AV10" i="1"/>
  <c r="AU10" i="1"/>
  <c r="AT10" i="1"/>
  <c r="AS10" i="1"/>
</calcChain>
</file>

<file path=xl/sharedStrings.xml><?xml version="1.0" encoding="utf-8"?>
<sst xmlns="http://schemas.openxmlformats.org/spreadsheetml/2006/main" count="743" uniqueCount="148">
  <si>
    <t>SAMPLE NAME</t>
  </si>
  <si>
    <t>Sample</t>
  </si>
  <si>
    <t>RockType</t>
  </si>
  <si>
    <t>Duration(s)</t>
  </si>
  <si>
    <t>P</t>
  </si>
  <si>
    <t>Ca</t>
  </si>
  <si>
    <t>Ti</t>
  </si>
  <si>
    <t>Y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</si>
  <si>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</si>
  <si>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</si>
  <si>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</si>
  <si>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</si>
  <si>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</si>
  <si>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</si>
  <si>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</si>
  <si>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</si>
  <si>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</si>
  <si>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</si>
  <si>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</si>
  <si>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</si>
  <si>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</si>
  <si>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</si>
  <si>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</si>
  <si>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</si>
  <si>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Pb</t>
  </si>
  <si>
    <t>Th</t>
  </si>
  <si>
    <t>U</t>
  </si>
  <si>
    <t>Cr</t>
  </si>
  <si>
    <t>Age</t>
  </si>
  <si>
    <t>Error</t>
  </si>
  <si>
    <t>LaN</t>
  </si>
  <si>
    <t>CeN</t>
  </si>
  <si>
    <t>PrN</t>
  </si>
  <si>
    <t>NdN</t>
  </si>
  <si>
    <t>SmN</t>
  </si>
  <si>
    <t>EuN</t>
  </si>
  <si>
    <t>GdN</t>
  </si>
  <si>
    <t>TbN</t>
  </si>
  <si>
    <t>DyN</t>
  </si>
  <si>
    <t>HoN</t>
  </si>
  <si>
    <t>ErN</t>
  </si>
  <si>
    <t>TmN</t>
  </si>
  <si>
    <t>YbN</t>
  </si>
  <si>
    <t>LuN</t>
  </si>
  <si>
    <r>
      <rPr>
        <b/>
        <i/>
        <sz val="10"/>
        <color rgb="FF000000"/>
        <rFont val="Symbol"/>
        <charset val="2"/>
      </rPr>
      <t>S</t>
    </r>
    <r>
      <rPr>
        <b/>
        <i/>
        <sz val="10"/>
        <color rgb="FF000000"/>
        <rFont val="Calibri"/>
        <family val="2"/>
      </rPr>
      <t>REE</t>
    </r>
  </si>
  <si>
    <r>
      <rPr>
        <b/>
        <i/>
        <sz val="10"/>
        <color rgb="FF000000"/>
        <rFont val="Symbol"/>
        <charset val="2"/>
      </rPr>
      <t>S</t>
    </r>
    <r>
      <rPr>
        <b/>
        <i/>
        <sz val="10"/>
        <color rgb="FF000000"/>
        <rFont val="Calibri"/>
        <family val="2"/>
      </rPr>
      <t>LREE (La-Sm)</t>
    </r>
  </si>
  <si>
    <r>
      <rPr>
        <b/>
        <i/>
        <sz val="10"/>
        <color rgb="FF000000"/>
        <rFont val="Symbol"/>
        <charset val="2"/>
      </rPr>
      <t>S</t>
    </r>
    <r>
      <rPr>
        <b/>
        <i/>
        <sz val="10"/>
        <color rgb="FF000000"/>
        <rFont val="Calibri"/>
        <family val="2"/>
      </rPr>
      <t>HREE (Gd-Lu)</t>
    </r>
  </si>
  <si>
    <t>LaN/SmN</t>
  </si>
  <si>
    <t>GdN/YbN</t>
  </si>
  <si>
    <t>Eu/Eu*</t>
  </si>
  <si>
    <t>Ce/Ce*</t>
  </si>
  <si>
    <t>CeN/PrN</t>
  </si>
  <si>
    <t>log (Ti, ppm)</t>
  </si>
  <si>
    <t>T (K)</t>
  </si>
  <si>
    <r>
      <rPr>
        <b/>
        <sz val="12"/>
        <color theme="1"/>
        <rFont val="Calibri"/>
        <family val="2"/>
      </rPr>
      <t>T (</t>
    </r>
    <r>
      <rPr>
        <b/>
        <sz val="11"/>
        <color theme="1"/>
        <rFont val="Calibri"/>
        <family val="2"/>
      </rPr>
      <t>°</t>
    </r>
    <r>
      <rPr>
        <b/>
        <sz val="12"/>
        <color theme="1"/>
        <rFont val="Calibri"/>
        <family val="2"/>
      </rPr>
      <t>C)</t>
    </r>
  </si>
  <si>
    <t>V1_1</t>
  </si>
  <si>
    <t>V1</t>
  </si>
  <si>
    <t>Andesite</t>
  </si>
  <si>
    <t>V1_2</t>
  </si>
  <si>
    <t>V1_3</t>
  </si>
  <si>
    <t>V1_4</t>
  </si>
  <si>
    <t>V1_5</t>
  </si>
  <si>
    <t>V1_6</t>
  </si>
  <si>
    <t>V1_7</t>
  </si>
  <si>
    <t>#NUM!</t>
  </si>
  <si>
    <t>V1_8</t>
  </si>
  <si>
    <t>PF-10-1</t>
  </si>
  <si>
    <t>PF-10</t>
  </si>
  <si>
    <t>Agglomerate</t>
  </si>
  <si>
    <t>PF-10-2</t>
  </si>
  <si>
    <t>PF-10-3</t>
  </si>
  <si>
    <t>PF-10-4</t>
  </si>
  <si>
    <t>PF-10-5</t>
  </si>
  <si>
    <t>PF-10-6</t>
  </si>
  <si>
    <t>PF-10-7</t>
  </si>
  <si>
    <t>PF-10-8</t>
  </si>
  <si>
    <t>PF-10-9</t>
  </si>
  <si>
    <t>PF-10-10</t>
  </si>
  <si>
    <t>PF-10-11</t>
  </si>
  <si>
    <t>PF-10-12</t>
  </si>
  <si>
    <t>PF-10-13</t>
  </si>
  <si>
    <t>PF-10-14</t>
  </si>
  <si>
    <t>20CTCO43-1</t>
  </si>
  <si>
    <t>20-Oct-043</t>
  </si>
  <si>
    <t>Garnet-Bearing Andesite</t>
  </si>
  <si>
    <t>20CTCO43-2</t>
  </si>
  <si>
    <t>20CTCO43-3</t>
  </si>
  <si>
    <t>20CTCO43-4</t>
  </si>
  <si>
    <t>20CTCO43-5</t>
  </si>
  <si>
    <t>20CTCO43-6</t>
  </si>
  <si>
    <t>20CTCO43-7</t>
  </si>
  <si>
    <t>20CTCO43-8</t>
  </si>
  <si>
    <t>20CTCO43-9</t>
  </si>
  <si>
    <t>20CTCO43-10</t>
  </si>
  <si>
    <t>20CTCO43-11</t>
  </si>
  <si>
    <t>20CTCO43-12</t>
  </si>
  <si>
    <t>20CTCO43-13</t>
  </si>
  <si>
    <t>20CTCO43-14</t>
  </si>
  <si>
    <t>20CTCO43-15</t>
  </si>
  <si>
    <t>20CTCO43-16</t>
  </si>
  <si>
    <t>20CTCO43-17</t>
  </si>
  <si>
    <t>GB-24-1</t>
  </si>
  <si>
    <t>GB-24</t>
  </si>
  <si>
    <t>GB-24-2</t>
  </si>
  <si>
    <t>GB-24-3</t>
  </si>
  <si>
    <t>Below LOD</t>
  </si>
  <si>
    <t>#VALUE!</t>
  </si>
  <si>
    <t>GB-24-4</t>
  </si>
  <si>
    <t>GB-24-5</t>
  </si>
  <si>
    <t>GB-24-6</t>
  </si>
  <si>
    <t>GB-24-7</t>
  </si>
  <si>
    <t>GB-24-8</t>
  </si>
  <si>
    <t>GB-24-9</t>
  </si>
  <si>
    <t>GB-24-10</t>
  </si>
  <si>
    <t>GB-24-11</t>
  </si>
  <si>
    <t>GB-24-12</t>
  </si>
  <si>
    <t>GB-24-13</t>
  </si>
  <si>
    <t>References for standars and normalization measurements</t>
  </si>
  <si>
    <t>Woodhead, J. D., &amp; Hergt, J. M. (2005). A Preliminary Appraisal of Seven Natural Zircon Reference Materials for In Situ Hf Isotope Determination. Geodards and Geoanalytical Research, 29(2), 183–195.</t>
  </si>
  <si>
    <t>Sláma, J., Košler, J., Condon, D. J., Crowley, J. L., Gerdes, A., Hanchar, J. M., Horstwood, M. S. A., Morris, G. A., Nasdala, L., Norberg, N., Schaltegger, U., Schoene, B., Tubrett, M. N., &amp; Whitehouse, M. J. (2008). Plešovice zircon - A new natural reference material for U-Pb and Hf isotopic microanalysis. Chemical Geology, 249(1–2), 1–35. https://doi.org/10.1016/j.chemgeo.2007.11.005</t>
  </si>
  <si>
    <t>Williams, I. S. (1997). U-Th-Pb Geochronology by Ion Microprobe. In Applications of Microanalytical Techniques to Understanding Mineralizing Processes (Vol. 7, p. 0). Society of Economic Geologists. https://doi.org/10.5382/Rev.07.01</t>
  </si>
  <si>
    <r>
      <rPr>
        <b/>
        <i/>
        <sz val="10"/>
        <color rgb="FF000000"/>
        <rFont val="Symbol"/>
        <charset val="2"/>
      </rPr>
      <t>S</t>
    </r>
    <r>
      <rPr>
        <b/>
        <i/>
        <sz val="10"/>
        <color rgb="FF000000"/>
        <rFont val="Calibri"/>
        <family val="2"/>
      </rPr>
      <t>REE</t>
    </r>
  </si>
  <si>
    <r>
      <rPr>
        <b/>
        <i/>
        <sz val="10"/>
        <color rgb="FF000000"/>
        <rFont val="Symbol"/>
        <charset val="2"/>
      </rPr>
      <t>S</t>
    </r>
    <r>
      <rPr>
        <b/>
        <i/>
        <sz val="10"/>
        <color rgb="FF000000"/>
        <rFont val="Calibri"/>
        <family val="2"/>
      </rPr>
      <t>LREE (La-Sm)</t>
    </r>
  </si>
  <si>
    <r>
      <rPr>
        <b/>
        <i/>
        <sz val="10"/>
        <color rgb="FF000000"/>
        <rFont val="Symbol"/>
        <charset val="2"/>
      </rPr>
      <t>S</t>
    </r>
    <r>
      <rPr>
        <b/>
        <i/>
        <sz val="10"/>
        <color rgb="FF000000"/>
        <rFont val="Calibri"/>
        <family val="2"/>
      </rPr>
      <t>HREE (Gd-Lu)</t>
    </r>
  </si>
  <si>
    <r>
      <rPr>
        <b/>
        <sz val="12"/>
        <color theme="1"/>
        <rFont val="Calibri"/>
        <family val="2"/>
      </rPr>
      <t>T (</t>
    </r>
    <r>
      <rPr>
        <b/>
        <sz val="11"/>
        <color theme="1"/>
        <rFont val="Calibri"/>
        <family val="2"/>
      </rPr>
      <t>°</t>
    </r>
    <r>
      <rPr>
        <b/>
        <sz val="12"/>
        <color theme="1"/>
        <rFont val="Calibri"/>
        <family val="2"/>
      </rPr>
      <t>C)</t>
    </r>
  </si>
  <si>
    <t>mean 176Hf/177Hf i</t>
  </si>
  <si>
    <t>mean eHf</t>
  </si>
  <si>
    <t>mean SE</t>
  </si>
  <si>
    <t>CT-2</t>
  </si>
  <si>
    <t>Garnet-bearing Andesite</t>
  </si>
  <si>
    <t>CQM-28B</t>
  </si>
  <si>
    <t>Garnet-bearing agglomerate</t>
  </si>
  <si>
    <t>FQM-01</t>
  </si>
  <si>
    <t>Lahar</t>
  </si>
  <si>
    <t>PCF-02</t>
  </si>
  <si>
    <t>Porphyritic andesite</t>
  </si>
  <si>
    <t>CAB-10</t>
  </si>
  <si>
    <t>FCB-03</t>
  </si>
  <si>
    <t>CB-P-TB-37</t>
  </si>
  <si>
    <t xml:space="preserve"> Garnet-bearing porphyry</t>
  </si>
  <si>
    <t>#DIV/0!</t>
  </si>
  <si>
    <t>CB-M-AG-25</t>
  </si>
  <si>
    <t>Garnet-bearing porphyry</t>
  </si>
  <si>
    <t>CB-P-TB-32</t>
  </si>
  <si>
    <t>Garnet-free porphyry</t>
  </si>
  <si>
    <t xml:space="preserve">CB-P-TB-33 </t>
  </si>
  <si>
    <t>Post-mineral porphyry dyke</t>
  </si>
  <si>
    <t>#REF!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</si>
</sst>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0"/>
      <color rgb="FF000000"/>
      <name val="Symbol"/>
      <charset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/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4" fillId="0" borderId="0" xfId="0" applyFont="1"/>
    <xf numFmtId="2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/>
    <xf numFmtId="2" fontId="7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/>
    <xf numFmtId="164" fontId="4" fillId="0" borderId="0" xfId="0" applyNumberFormat="1" applyFont="1" applyAlignment="1"/>
    <xf numFmtId="164" fontId="5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001"/>
  <sheetViews>
    <sheetView tabSelected="1" workbookViewId="0">
      <pane xSplit="1" ySplit="1" topLeftCell="B36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4.5" defaultRowHeight="15" customHeight="1" x14ac:dyDescent="0.2"/>
  <cols>
    <col min="1" max="6" width="9.1640625" customWidth="1"/>
    <col min="7" max="7" width="4.5" customWidth="1"/>
    <col min="8" max="8" width="8.5" customWidth="1"/>
    <col min="9" max="9" width="5.5" customWidth="1"/>
    <col min="10" max="10" width="4.5" customWidth="1"/>
    <col min="11" max="11" width="6.5" customWidth="1"/>
    <col min="12" max="12" width="4.5" customWidth="1"/>
    <col min="13" max="14" width="5.5" customWidth="1"/>
    <col min="15" max="15" width="4.5" customWidth="1"/>
    <col min="16" max="17" width="6.5" customWidth="1"/>
    <col min="18" max="18" width="7.5" customWidth="1"/>
    <col min="19" max="19" width="6.5" customWidth="1"/>
    <col min="20" max="20" width="7.5" customWidth="1"/>
    <col min="21" max="21" width="6.5" customWidth="1"/>
    <col min="22" max="22" width="7.5" customWidth="1"/>
    <col min="23" max="23" width="6.5" customWidth="1"/>
    <col min="24" max="24" width="8.5" customWidth="1"/>
    <col min="25" max="25" width="5.5" customWidth="1"/>
    <col min="26" max="27" width="7.5" customWidth="1"/>
    <col min="28" max="28" width="5" customWidth="1"/>
    <col min="29" max="29" width="4.6640625" customWidth="1"/>
    <col min="30" max="30" width="9.1640625" customWidth="1"/>
    <col min="31" max="31" width="6.33203125" customWidth="1"/>
    <col min="32" max="32" width="7.5" customWidth="1"/>
    <col min="33" max="33" width="6.5" customWidth="1"/>
    <col min="34" max="34" width="9.5" customWidth="1"/>
    <col min="35" max="35" width="7.5" customWidth="1"/>
    <col min="36" max="36" width="6.5" customWidth="1"/>
    <col min="37" max="39" width="8.5" customWidth="1"/>
    <col min="40" max="44" width="9.5" customWidth="1"/>
    <col min="45" max="52" width="9.1640625" customWidth="1"/>
    <col min="53" max="53" width="13.33203125" customWidth="1"/>
    <col min="54" max="64" width="9.1640625" customWidth="1"/>
  </cols>
  <sheetData>
    <row r="1" spans="1:55" ht="16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7" t="s">
        <v>52</v>
      </c>
      <c r="BB1" s="7" t="s">
        <v>53</v>
      </c>
      <c r="BC1" s="8" t="s">
        <v>54</v>
      </c>
    </row>
    <row r="2" spans="1:55" x14ac:dyDescent="0.2">
      <c r="A2" s="9" t="s">
        <v>55</v>
      </c>
      <c r="B2" s="9" t="s">
        <v>56</v>
      </c>
      <c r="C2" s="9" t="s">
        <v>57</v>
      </c>
      <c r="D2" s="10">
        <v>21.04</v>
      </c>
      <c r="E2" s="10">
        <v>32.5</v>
      </c>
      <c r="F2" s="10">
        <v>1400</v>
      </c>
      <c r="G2" s="10">
        <v>6.0409971030827085</v>
      </c>
      <c r="H2" s="10">
        <v>801.50283520586061</v>
      </c>
      <c r="I2" s="10">
        <v>0.7963483146067416</v>
      </c>
      <c r="J2" s="10">
        <v>3.0162643550005586E-2</v>
      </c>
      <c r="K2" s="10">
        <v>5.2033935278273074</v>
      </c>
      <c r="L2" s="10">
        <v>0.20507171920595124</v>
      </c>
      <c r="M2" s="10">
        <v>2.1101715786881208</v>
      </c>
      <c r="N2" s="10">
        <v>2.7001242236024838</v>
      </c>
      <c r="O2" s="10">
        <v>0.1408166283273086</v>
      </c>
      <c r="P2" s="10">
        <v>14.535673458408983</v>
      </c>
      <c r="Q2" s="10">
        <v>6.1544459095339121</v>
      </c>
      <c r="R2" s="10">
        <v>75.24381625441697</v>
      </c>
      <c r="S2" s="10">
        <v>31.442292875853923</v>
      </c>
      <c r="T2" s="10">
        <v>140.31206233356349</v>
      </c>
      <c r="U2" s="10">
        <v>30.795177623257178</v>
      </c>
      <c r="V2" s="10">
        <v>294.99900059964011</v>
      </c>
      <c r="W2" s="10">
        <v>45.285855175814582</v>
      </c>
      <c r="X2" s="10">
        <v>863.74651559209872</v>
      </c>
      <c r="Y2" s="10">
        <v>0.24529568390256734</v>
      </c>
      <c r="Z2" s="10">
        <v>162.66516528857693</v>
      </c>
      <c r="AA2" s="10">
        <v>184.83313813721261</v>
      </c>
      <c r="AB2" s="10">
        <v>4.6597377911857474E-2</v>
      </c>
      <c r="AC2" s="10">
        <v>7.9</v>
      </c>
      <c r="AD2" s="10">
        <v>0.1</v>
      </c>
      <c r="AE2" s="11">
        <v>1.2726853818567758</v>
      </c>
      <c r="AF2" s="11">
        <v>84.884070600771736</v>
      </c>
      <c r="AG2" s="11">
        <v>22.098245604089573</v>
      </c>
      <c r="AH2" s="11">
        <v>46.17443279405078</v>
      </c>
      <c r="AI2" s="11">
        <v>182.44082591908676</v>
      </c>
      <c r="AJ2" s="11">
        <v>25.01183451639584</v>
      </c>
      <c r="AK2" s="11">
        <v>730.43585218135581</v>
      </c>
      <c r="AL2" s="11">
        <v>1704.8326619207512</v>
      </c>
      <c r="AM2" s="11">
        <v>3058.6917176592265</v>
      </c>
      <c r="AN2" s="11">
        <v>5758.6616988743444</v>
      </c>
      <c r="AO2" s="11">
        <v>8769.503895847718</v>
      </c>
      <c r="AP2" s="11">
        <v>12467.683248282257</v>
      </c>
      <c r="AQ2" s="11">
        <v>18322.919291903112</v>
      </c>
      <c r="AR2" s="11">
        <v>18408.884217810806</v>
      </c>
      <c r="AS2" s="10">
        <v>6491.5806455169031</v>
      </c>
      <c r="AT2" s="10">
        <v>102.48923692873868</v>
      </c>
      <c r="AU2" s="10">
        <v>6387.6832423048918</v>
      </c>
      <c r="AV2" s="9">
        <v>6.9758804009208818E-3</v>
      </c>
      <c r="AW2" s="9">
        <v>3.9864600206154649E-2</v>
      </c>
      <c r="AX2" s="9">
        <v>6.8516235115100563E-2</v>
      </c>
      <c r="AY2" s="9">
        <v>16.006145925045541</v>
      </c>
      <c r="AZ2" s="9">
        <v>3.8412131044947211</v>
      </c>
      <c r="BA2" s="9">
        <v>0.78110862746667953</v>
      </c>
      <c r="BB2" s="9">
        <v>971.52525039716306</v>
      </c>
      <c r="BC2" s="12">
        <v>698.37525039716309</v>
      </c>
    </row>
    <row r="3" spans="1:55" x14ac:dyDescent="0.2">
      <c r="A3" s="9" t="s">
        <v>58</v>
      </c>
      <c r="B3" s="9" t="s">
        <v>56</v>
      </c>
      <c r="C3" s="9" t="s">
        <v>57</v>
      </c>
      <c r="D3" s="10">
        <v>19.236999999999998</v>
      </c>
      <c r="E3" s="10">
        <v>28.9</v>
      </c>
      <c r="F3" s="10">
        <v>-2160</v>
      </c>
      <c r="G3" s="10">
        <v>5.2821280455053765</v>
      </c>
      <c r="H3" s="10">
        <v>644.44475751065397</v>
      </c>
      <c r="I3" s="10">
        <v>0.54269662921348316</v>
      </c>
      <c r="J3" s="10">
        <v>3.2115620470509537E-3</v>
      </c>
      <c r="K3" s="10">
        <v>3.5054440608520805</v>
      </c>
      <c r="L3" s="10">
        <v>0.11201265874809911</v>
      </c>
      <c r="M3" s="10">
        <v>1.5171168212790411</v>
      </c>
      <c r="N3" s="10">
        <v>2.2217805383022768</v>
      </c>
      <c r="O3" s="10">
        <v>0.13533026618468619</v>
      </c>
      <c r="P3" s="10">
        <v>11.974984869880975</v>
      </c>
      <c r="Q3" s="10">
        <v>5.0564696439832613</v>
      </c>
      <c r="R3" s="10">
        <v>63.445229681978809</v>
      </c>
      <c r="S3" s="10">
        <v>26.340335918639891</v>
      </c>
      <c r="T3" s="10">
        <v>114.91074070421148</v>
      </c>
      <c r="U3" s="10">
        <v>24.864254525444686</v>
      </c>
      <c r="V3" s="10">
        <v>246.81191285228857</v>
      </c>
      <c r="W3" s="10">
        <v>35.763646019041836</v>
      </c>
      <c r="X3" s="10">
        <v>758.00180487315743</v>
      </c>
      <c r="Y3" s="10">
        <v>0.15527891916768022</v>
      </c>
      <c r="Z3" s="10">
        <v>88.530156329623736</v>
      </c>
      <c r="AA3" s="10">
        <v>117.73617703260803</v>
      </c>
      <c r="AB3" s="10">
        <v>4.7422110264279733E-2</v>
      </c>
      <c r="AC3" s="10">
        <v>7.9</v>
      </c>
      <c r="AD3" s="10">
        <v>0.1</v>
      </c>
      <c r="AE3" s="11">
        <v>0.13550894713295164</v>
      </c>
      <c r="AF3" s="11">
        <v>57.185058088940956</v>
      </c>
      <c r="AG3" s="11">
        <v>12.070329606476198</v>
      </c>
      <c r="AH3" s="11">
        <v>33.197304623173764</v>
      </c>
      <c r="AI3" s="11">
        <v>150.12030664204573</v>
      </c>
      <c r="AJ3" s="11">
        <v>24.037347457315484</v>
      </c>
      <c r="AK3" s="11">
        <v>601.7580336623605</v>
      </c>
      <c r="AL3" s="11">
        <v>1400.6841119067205</v>
      </c>
      <c r="AM3" s="11">
        <v>2579.0743773162117</v>
      </c>
      <c r="AN3" s="11">
        <v>4824.2373477362435</v>
      </c>
      <c r="AO3" s="11">
        <v>7181.9212940132174</v>
      </c>
      <c r="AP3" s="11">
        <v>10066.499807872342</v>
      </c>
      <c r="AQ3" s="11">
        <v>15329.932475297426</v>
      </c>
      <c r="AR3" s="11">
        <v>14538.067487415379</v>
      </c>
      <c r="AS3" s="10">
        <v>5366.6247012288277</v>
      </c>
      <c r="AT3" s="10">
        <v>73.595656412285479</v>
      </c>
      <c r="AU3" s="10">
        <v>5291.6757421546954</v>
      </c>
      <c r="AV3" s="9">
        <v>9.0266900037758288E-4</v>
      </c>
      <c r="AW3" s="9">
        <v>3.9253795450960416E-2</v>
      </c>
      <c r="AX3" s="9">
        <v>7.9975298788769647E-2</v>
      </c>
      <c r="AY3" s="9">
        <v>44.71353605883715</v>
      </c>
      <c r="AZ3" s="9">
        <v>4.7376550561021107</v>
      </c>
      <c r="BA3" s="9">
        <v>0.72280892484939641</v>
      </c>
      <c r="BB3" s="9">
        <v>960.81263714406214</v>
      </c>
      <c r="BC3" s="12">
        <v>687.66263714406216</v>
      </c>
    </row>
    <row r="4" spans="1:55" x14ac:dyDescent="0.2">
      <c r="A4" s="9" t="s">
        <v>59</v>
      </c>
      <c r="B4" s="9" t="s">
        <v>56</v>
      </c>
      <c r="C4" s="9" t="s">
        <v>57</v>
      </c>
      <c r="D4" s="10">
        <v>17.734000000000002</v>
      </c>
      <c r="E4" s="10">
        <v>67</v>
      </c>
      <c r="F4" s="10">
        <v>-2210</v>
      </c>
      <c r="G4" s="10">
        <v>6.4404018702286736</v>
      </c>
      <c r="H4" s="10">
        <v>1160.2032191033002</v>
      </c>
      <c r="I4" s="10">
        <v>1.0814606741573034</v>
      </c>
      <c r="J4" s="10">
        <v>4.9041420448210507E-3</v>
      </c>
      <c r="K4" s="10">
        <v>8.0515668272696228</v>
      </c>
      <c r="L4" s="10">
        <v>0.2072467222884386</v>
      </c>
      <c r="M4" s="10">
        <v>2.9597569986043841</v>
      </c>
      <c r="N4" s="10">
        <v>3.8865424430641817</v>
      </c>
      <c r="O4" s="10">
        <v>0.21031054880052577</v>
      </c>
      <c r="P4" s="10">
        <v>21.238652410732296</v>
      </c>
      <c r="Q4" s="10">
        <v>8.8512297196583187</v>
      </c>
      <c r="R4" s="10">
        <v>102.95936395759718</v>
      </c>
      <c r="S4" s="10">
        <v>43.425959217217112</v>
      </c>
      <c r="T4" s="10">
        <v>191.23566426669302</v>
      </c>
      <c r="U4" s="10">
        <v>39.31517676569166</v>
      </c>
      <c r="V4" s="10">
        <v>360.81551069358375</v>
      </c>
      <c r="W4" s="10">
        <v>60.012062360125924</v>
      </c>
      <c r="X4" s="10">
        <v>854.85210067181379</v>
      </c>
      <c r="Y4" s="10">
        <v>0.33643765819664051</v>
      </c>
      <c r="Z4" s="10">
        <v>207.29012213765554</v>
      </c>
      <c r="AA4" s="10">
        <v>197.49294211921347</v>
      </c>
      <c r="AB4" s="10">
        <v>5.4226152171763339E-2</v>
      </c>
      <c r="AC4" s="10">
        <v>7.9</v>
      </c>
      <c r="AD4" s="10">
        <v>0.1</v>
      </c>
      <c r="AE4" s="11">
        <v>0.20692582467599371</v>
      </c>
      <c r="AF4" s="11">
        <v>131.34693029803626</v>
      </c>
      <c r="AG4" s="11">
        <v>22.332620936254163</v>
      </c>
      <c r="AH4" s="11">
        <v>64.764923383028091</v>
      </c>
      <c r="AI4" s="11">
        <v>262.60421912595825</v>
      </c>
      <c r="AJ4" s="11">
        <v>37.355337264747028</v>
      </c>
      <c r="AK4" s="11">
        <v>1067.268965363432</v>
      </c>
      <c r="AL4" s="11">
        <v>2451.8641882710026</v>
      </c>
      <c r="AM4" s="11">
        <v>4185.3399982763085</v>
      </c>
      <c r="AN4" s="11">
        <v>7953.4723841056984</v>
      </c>
      <c r="AO4" s="11">
        <v>11952.229016668312</v>
      </c>
      <c r="AP4" s="11">
        <v>15917.075613640349</v>
      </c>
      <c r="AQ4" s="11">
        <v>22410.901285315758</v>
      </c>
      <c r="AR4" s="11">
        <v>24395.147300864195</v>
      </c>
      <c r="AS4" s="10">
        <v>8431.7394707337116</v>
      </c>
      <c r="AT4" s="10">
        <v>151.10017133271447</v>
      </c>
      <c r="AU4" s="10">
        <v>8278.5361939129925</v>
      </c>
      <c r="AV4" s="9">
        <v>7.879760095428689E-4</v>
      </c>
      <c r="AW4" s="9">
        <v>4.7622759646116335E-2</v>
      </c>
      <c r="AX4" s="9">
        <v>7.0561023492423977E-2</v>
      </c>
      <c r="AY4" s="9">
        <v>61.100214203478558</v>
      </c>
      <c r="AZ4" s="9">
        <v>5.881393441143814</v>
      </c>
      <c r="BA4" s="9">
        <v>0.80891296744947838</v>
      </c>
      <c r="BB4" s="9">
        <v>976.71889899309326</v>
      </c>
      <c r="BC4" s="12">
        <v>703.56889899309328</v>
      </c>
    </row>
    <row r="5" spans="1:55" x14ac:dyDescent="0.2">
      <c r="A5" s="9" t="s">
        <v>60</v>
      </c>
      <c r="B5" s="9" t="s">
        <v>56</v>
      </c>
      <c r="C5" s="9" t="s">
        <v>57</v>
      </c>
      <c r="D5" s="10">
        <v>6.0115999999999996</v>
      </c>
      <c r="E5" s="10">
        <v>40.4</v>
      </c>
      <c r="F5" s="10">
        <v>1200</v>
      </c>
      <c r="G5" s="10">
        <v>5.9711012688321654</v>
      </c>
      <c r="H5" s="10">
        <v>982.87958299580873</v>
      </c>
      <c r="I5" s="10">
        <v>1.8679775280898876</v>
      </c>
      <c r="J5" s="10">
        <v>4.7739435834541204E-2</v>
      </c>
      <c r="K5" s="10">
        <v>12.159509086080655</v>
      </c>
      <c r="L5" s="10">
        <v>0.30294685791788251</v>
      </c>
      <c r="M5" s="10">
        <v>3.0894015269682287</v>
      </c>
      <c r="N5" s="10">
        <v>3.5875776397515522</v>
      </c>
      <c r="O5" s="10">
        <v>0.13624465987512324</v>
      </c>
      <c r="P5" s="10">
        <v>17.623562638692757</v>
      </c>
      <c r="Q5" s="10">
        <v>7.8977240153643322</v>
      </c>
      <c r="R5" s="10">
        <v>92.385159010600717</v>
      </c>
      <c r="S5" s="10">
        <v>36.544249833067951</v>
      </c>
      <c r="T5" s="10">
        <v>160.87503698589609</v>
      </c>
      <c r="U5" s="10">
        <v>35.471482373455487</v>
      </c>
      <c r="V5" s="10">
        <v>352.58844693184079</v>
      </c>
      <c r="W5" s="10">
        <v>46.725258885559299</v>
      </c>
      <c r="X5" s="10">
        <v>801.48561115010523</v>
      </c>
      <c r="Y5" s="10">
        <v>0.45120903323362149</v>
      </c>
      <c r="Z5" s="10">
        <v>297.97955057287987</v>
      </c>
      <c r="AA5" s="10">
        <v>340.54872711582323</v>
      </c>
      <c r="AB5" s="10">
        <v>3.7112955859001526E-2</v>
      </c>
      <c r="AC5" s="10">
        <v>7.9</v>
      </c>
      <c r="AD5" s="10">
        <v>0.1</v>
      </c>
      <c r="AE5" s="11">
        <v>2.0143221871114432</v>
      </c>
      <c r="AF5" s="11">
        <v>198.36067024601394</v>
      </c>
      <c r="AG5" s="11">
        <v>32.645135551495962</v>
      </c>
      <c r="AH5" s="11">
        <v>67.601783959917483</v>
      </c>
      <c r="AI5" s="11">
        <v>242.40389457780759</v>
      </c>
      <c r="AJ5" s="11">
        <v>24.19976196716221</v>
      </c>
      <c r="AK5" s="11">
        <v>885.60616274837969</v>
      </c>
      <c r="AL5" s="11">
        <v>2187.7351843114493</v>
      </c>
      <c r="AM5" s="11">
        <v>3755.4942687236066</v>
      </c>
      <c r="AN5" s="11">
        <v>6693.0860500124454</v>
      </c>
      <c r="AO5" s="11">
        <v>10054.689811618504</v>
      </c>
      <c r="AP5" s="11">
        <v>14360.92403783623</v>
      </c>
      <c r="AQ5" s="11">
        <v>21899.90353613918</v>
      </c>
      <c r="AR5" s="11">
        <v>18994.007677056627</v>
      </c>
      <c r="AS5" s="10">
        <v>7694.3433988090537</v>
      </c>
      <c r="AT5" s="10">
        <v>191.87174546552859</v>
      </c>
      <c r="AU5" s="10">
        <v>7501.1092067447744</v>
      </c>
      <c r="AV5" s="9">
        <v>8.3097765018163901E-3</v>
      </c>
      <c r="AW5" s="9">
        <v>4.0438815690989414E-2</v>
      </c>
      <c r="AX5" s="9">
        <v>5.2230115066602592E-2</v>
      </c>
      <c r="AY5" s="9">
        <v>24.461431054910829</v>
      </c>
      <c r="AZ5" s="9">
        <v>6.0762703813286532</v>
      </c>
      <c r="BA5" s="9">
        <v>0.77605443680262154</v>
      </c>
      <c r="BB5" s="9">
        <v>970.58709126058739</v>
      </c>
      <c r="BC5" s="12">
        <v>697.43709126058741</v>
      </c>
    </row>
    <row r="6" spans="1:55" x14ac:dyDescent="0.2">
      <c r="A6" s="9" t="s">
        <v>61</v>
      </c>
      <c r="B6" s="9" t="s">
        <v>56</v>
      </c>
      <c r="C6" s="9" t="s">
        <v>57</v>
      </c>
      <c r="D6" s="10">
        <v>13.226000000000001</v>
      </c>
      <c r="E6" s="10">
        <v>109</v>
      </c>
      <c r="F6" s="10">
        <v>-630</v>
      </c>
      <c r="G6" s="10">
        <v>6.5003125853005672</v>
      </c>
      <c r="H6" s="10">
        <v>1547.2753847779381</v>
      </c>
      <c r="I6" s="10">
        <v>5.161516853932584</v>
      </c>
      <c r="J6" s="10">
        <v>2.1482746125543545E-2</v>
      </c>
      <c r="K6" s="10">
        <v>23.672701923441707</v>
      </c>
      <c r="L6" s="10">
        <v>0.34800049319797788</v>
      </c>
      <c r="M6" s="10">
        <v>3.9582957064280437</v>
      </c>
      <c r="N6" s="10">
        <v>4.799171842650102</v>
      </c>
      <c r="O6" s="10">
        <v>9.7840124876766368E-2</v>
      </c>
      <c r="P6" s="10">
        <v>25.230314034025955</v>
      </c>
      <c r="Q6" s="10">
        <v>10.873817577251623</v>
      </c>
      <c r="R6" s="10">
        <v>128.56007067137813</v>
      </c>
      <c r="S6" s="10">
        <v>54.697724587806263</v>
      </c>
      <c r="T6" s="10">
        <v>242.88501824637547</v>
      </c>
      <c r="U6" s="10">
        <v>50.184733904567253</v>
      </c>
      <c r="V6" s="10">
        <v>452.48850689586232</v>
      </c>
      <c r="W6" s="10">
        <v>73.52031255926866</v>
      </c>
      <c r="X6" s="10">
        <v>1161.2152812594004</v>
      </c>
      <c r="Y6" s="10">
        <v>0.78202064363433166</v>
      </c>
      <c r="Z6" s="10">
        <v>709.68076537405682</v>
      </c>
      <c r="AA6" s="10">
        <v>664.63970905504527</v>
      </c>
      <c r="AB6" s="10">
        <v>5.1958138202602144E-2</v>
      </c>
      <c r="AC6" s="10">
        <v>7.9</v>
      </c>
      <c r="AD6" s="10">
        <v>0.1</v>
      </c>
      <c r="AE6" s="11">
        <v>0.90644498420014963</v>
      </c>
      <c r="AF6" s="11">
        <v>386.17784540687938</v>
      </c>
      <c r="AG6" s="11">
        <v>37.500053146333826</v>
      </c>
      <c r="AH6" s="11">
        <v>86.614785698644269</v>
      </c>
      <c r="AI6" s="11">
        <v>324.26836774662854</v>
      </c>
      <c r="AJ6" s="11">
        <v>17.378352553599708</v>
      </c>
      <c r="AK6" s="11">
        <v>1267.8549765842188</v>
      </c>
      <c r="AL6" s="11">
        <v>3012.1378330336906</v>
      </c>
      <c r="AM6" s="11">
        <v>5226.0191329828504</v>
      </c>
      <c r="AN6" s="11">
        <v>10017.898276154992</v>
      </c>
      <c r="AO6" s="11">
        <v>15180.313640398466</v>
      </c>
      <c r="AP6" s="11">
        <v>20317.706034237755</v>
      </c>
      <c r="AQ6" s="11">
        <v>28104.876204711945</v>
      </c>
      <c r="AR6" s="11">
        <v>29886.305918401897</v>
      </c>
      <c r="AS6" s="10">
        <v>10713.37991313256</v>
      </c>
      <c r="AT6" s="10">
        <v>327.99652711843373</v>
      </c>
      <c r="AU6" s="10">
        <v>10384.404984765357</v>
      </c>
      <c r="AV6" s="9">
        <v>2.7953543248733178E-3</v>
      </c>
      <c r="AW6" s="9">
        <v>4.5111565955649205E-2</v>
      </c>
      <c r="AX6" s="9">
        <v>2.7103259352862272E-2</v>
      </c>
      <c r="AY6" s="9">
        <v>66.237005228712675</v>
      </c>
      <c r="AZ6" s="9">
        <v>10.298061282738045</v>
      </c>
      <c r="BA6" s="9">
        <v>0.81293424138240256</v>
      </c>
      <c r="BB6" s="9">
        <v>977.47464356719308</v>
      </c>
      <c r="BC6" s="12">
        <v>704.32464356719311</v>
      </c>
    </row>
    <row r="7" spans="1:55" x14ac:dyDescent="0.2">
      <c r="A7" s="9" t="s">
        <v>62</v>
      </c>
      <c r="B7" s="9" t="s">
        <v>56</v>
      </c>
      <c r="C7" s="9" t="s">
        <v>57</v>
      </c>
      <c r="D7" s="10">
        <v>22.542999999999999</v>
      </c>
      <c r="E7" s="10">
        <v>54.2</v>
      </c>
      <c r="F7" s="10">
        <v>-2450</v>
      </c>
      <c r="G7" s="10">
        <v>6.3205804400848837</v>
      </c>
      <c r="H7" s="10">
        <v>933.22896488571132</v>
      </c>
      <c r="I7" s="10">
        <v>0.99297752808988771</v>
      </c>
      <c r="J7" s="10">
        <v>9.1138922956851397E-3</v>
      </c>
      <c r="K7" s="10">
        <v>6.6055711521681388</v>
      </c>
      <c r="L7" s="10">
        <v>0.18052525584645099</v>
      </c>
      <c r="M7" s="10">
        <v>2.2618832608160249</v>
      </c>
      <c r="N7" s="10">
        <v>2.986501035196687</v>
      </c>
      <c r="O7" s="10">
        <v>0.13167269142293789</v>
      </c>
      <c r="P7" s="10">
        <v>16.493847084930401</v>
      </c>
      <c r="Q7" s="10">
        <v>6.95384968182079</v>
      </c>
      <c r="R7" s="10">
        <v>83.369257950530056</v>
      </c>
      <c r="S7" s="10">
        <v>34.764497406132833</v>
      </c>
      <c r="T7" s="10">
        <v>156.03669000887663</v>
      </c>
      <c r="U7" s="10">
        <v>33.190358105066068</v>
      </c>
      <c r="V7" s="10">
        <v>311.45312812312602</v>
      </c>
      <c r="W7" s="10">
        <v>49.825513029624844</v>
      </c>
      <c r="X7" s="10">
        <v>906.24205354457024</v>
      </c>
      <c r="Y7" s="10">
        <v>0.2576729890536143</v>
      </c>
      <c r="Z7" s="10">
        <v>197.21351897818619</v>
      </c>
      <c r="AA7" s="10">
        <v>206.35480490661408</v>
      </c>
      <c r="AB7" s="10">
        <v>4.9277758057229802E-2</v>
      </c>
      <c r="AC7" s="10">
        <v>7.9</v>
      </c>
      <c r="AD7" s="10">
        <v>0.1</v>
      </c>
      <c r="AE7" s="11">
        <v>0.3845524175394574</v>
      </c>
      <c r="AF7" s="11">
        <v>107.75809383634811</v>
      </c>
      <c r="AG7" s="11">
        <v>19.453152569660666</v>
      </c>
      <c r="AH7" s="11">
        <v>49.494163256368154</v>
      </c>
      <c r="AI7" s="11">
        <v>201.79061048626264</v>
      </c>
      <c r="AJ7" s="11">
        <v>23.387689417928577</v>
      </c>
      <c r="AK7" s="11">
        <v>828.83653693117583</v>
      </c>
      <c r="AL7" s="11">
        <v>1926.2741500888617</v>
      </c>
      <c r="AM7" s="11">
        <v>3388.9942256313029</v>
      </c>
      <c r="AN7" s="11">
        <v>6367.1240670572943</v>
      </c>
      <c r="AO7" s="11">
        <v>9752.2931255547901</v>
      </c>
      <c r="AP7" s="11">
        <v>13437.391945370879</v>
      </c>
      <c r="AQ7" s="11">
        <v>19344.914790256276</v>
      </c>
      <c r="AR7" s="11">
        <v>20254.273589278393</v>
      </c>
      <c r="AS7" s="10">
        <v>7042.6240867785355</v>
      </c>
      <c r="AT7" s="10">
        <v>120.43594596322988</v>
      </c>
      <c r="AU7" s="10">
        <v>6920.8714139010763</v>
      </c>
      <c r="AV7" s="9">
        <v>1.9057002534101392E-3</v>
      </c>
      <c r="AW7" s="9">
        <v>4.2845189338784138E-2</v>
      </c>
      <c r="AX7" s="9">
        <v>5.7187669290999998E-2</v>
      </c>
      <c r="AY7" s="9">
        <v>39.3982680809047</v>
      </c>
      <c r="AZ7" s="9">
        <v>5.539364041405233</v>
      </c>
      <c r="BA7" s="9">
        <v>0.80075696283156572</v>
      </c>
      <c r="BB7" s="9">
        <v>975.18967031365719</v>
      </c>
      <c r="BC7" s="12">
        <v>702.03967031365721</v>
      </c>
    </row>
    <row r="8" spans="1:55" x14ac:dyDescent="0.2">
      <c r="A8" s="9" t="s">
        <v>63</v>
      </c>
      <c r="B8" s="9" t="s">
        <v>56</v>
      </c>
      <c r="C8" s="9" t="s">
        <v>57</v>
      </c>
      <c r="D8" s="10">
        <v>31.11</v>
      </c>
      <c r="E8" s="10">
        <v>12.45</v>
      </c>
      <c r="F8" s="10">
        <v>-1940</v>
      </c>
      <c r="G8" s="10">
        <v>5.7015030510086389</v>
      </c>
      <c r="H8" s="10">
        <v>148.44521536998556</v>
      </c>
      <c r="I8" s="10">
        <v>0.75308988764044948</v>
      </c>
      <c r="J8" s="10">
        <v>-1.1934858958635303E-3</v>
      </c>
      <c r="K8" s="10">
        <v>3.045354527865245</v>
      </c>
      <c r="L8" s="10">
        <v>1.522502157741153E-2</v>
      </c>
      <c r="M8" s="10">
        <v>0.2510138740661686</v>
      </c>
      <c r="N8" s="10">
        <v>0.32980538302277429</v>
      </c>
      <c r="O8" s="10">
        <v>0.21488251725271115</v>
      </c>
      <c r="P8" s="10">
        <v>1.7623562638692756</v>
      </c>
      <c r="Q8" s="10">
        <v>0.9188327695923868</v>
      </c>
      <c r="R8" s="10">
        <v>13.278975265017669</v>
      </c>
      <c r="S8" s="10">
        <v>6.3003235913503515</v>
      </c>
      <c r="T8" s="10">
        <v>32.900759443732134</v>
      </c>
      <c r="U8" s="10">
        <v>8.6682722198797979</v>
      </c>
      <c r="V8" s="10">
        <v>97.431940835498679</v>
      </c>
      <c r="W8" s="10">
        <v>15.60092174638698</v>
      </c>
      <c r="X8" s="10">
        <v>6087.7328787726856</v>
      </c>
      <c r="Y8" s="10">
        <v>18.307159527957662</v>
      </c>
      <c r="Z8" s="10">
        <v>48.943501060279786</v>
      </c>
      <c r="AA8" s="10">
        <v>104.82317697096714</v>
      </c>
      <c r="AB8" s="10">
        <v>0.45978828647540781</v>
      </c>
      <c r="AC8" s="10">
        <v>7.9</v>
      </c>
      <c r="AD8" s="10">
        <v>0.1</v>
      </c>
      <c r="AE8" s="11">
        <v>-5.0358054677786092E-3</v>
      </c>
      <c r="AF8" s="11">
        <v>4.9679519214767458</v>
      </c>
      <c r="AG8" s="11">
        <v>0.16406273251521047</v>
      </c>
      <c r="AH8" s="11">
        <v>0.54926449467432947</v>
      </c>
      <c r="AI8" s="11">
        <v>2.2284147501538802</v>
      </c>
      <c r="AJ8" s="11">
        <v>3.8167409813980666</v>
      </c>
      <c r="AK8" s="11">
        <v>8.8560616274837969</v>
      </c>
      <c r="AL8" s="11">
        <v>25.452431290647834</v>
      </c>
      <c r="AM8" s="11">
        <v>53.979574248039306</v>
      </c>
      <c r="AN8" s="11">
        <v>115.39054196612365</v>
      </c>
      <c r="AO8" s="11">
        <v>205.62974652332585</v>
      </c>
      <c r="AP8" s="11">
        <v>350.9421951368339</v>
      </c>
      <c r="AQ8" s="11">
        <v>605.16733438197934</v>
      </c>
      <c r="AR8" s="11">
        <v>634.18381082873907</v>
      </c>
      <c r="AS8" s="10">
        <v>180.71746997321571</v>
      </c>
      <c r="AT8" s="10">
        <v>3.6402053206357361</v>
      </c>
      <c r="AU8" s="10">
        <v>176.86238213532727</v>
      </c>
      <c r="AV8" s="9">
        <v>-2.2598151746351831E-3</v>
      </c>
      <c r="AW8" s="9">
        <v>1.4634070817004614E-2</v>
      </c>
      <c r="AX8" s="9">
        <v>0.85916061621653694</v>
      </c>
      <c r="AY8" s="9" t="s">
        <v>64</v>
      </c>
      <c r="AZ8" s="9">
        <v>30.280806892059783</v>
      </c>
      <c r="BA8" s="9">
        <v>0.75598936106005865</v>
      </c>
      <c r="BB8" s="9">
        <v>966.88041747569628</v>
      </c>
      <c r="BC8" s="12">
        <v>693.7304174756963</v>
      </c>
    </row>
    <row r="9" spans="1:55" x14ac:dyDescent="0.2">
      <c r="A9" s="9" t="s">
        <v>65</v>
      </c>
      <c r="B9" s="9" t="s">
        <v>56</v>
      </c>
      <c r="C9" s="9" t="s">
        <v>57</v>
      </c>
      <c r="D9" s="9">
        <v>40.277999999999999</v>
      </c>
      <c r="E9" s="9">
        <v>210</v>
      </c>
      <c r="F9" s="9">
        <v>-2810</v>
      </c>
      <c r="G9" s="10">
        <v>5.7114881701872884</v>
      </c>
      <c r="H9" s="10">
        <v>819.7418377769169</v>
      </c>
      <c r="I9" s="10">
        <v>3.0280898876404496</v>
      </c>
      <c r="J9" s="10">
        <v>1.6231408183744009E-2</v>
      </c>
      <c r="K9" s="10">
        <v>4.3160779999241239</v>
      </c>
      <c r="L9" s="10">
        <v>0.71619744359048121</v>
      </c>
      <c r="M9" s="10">
        <v>6.3718906493719727</v>
      </c>
      <c r="N9" s="10">
        <v>6.4419047619047607</v>
      </c>
      <c r="O9" s="10">
        <v>1.9229699309891557</v>
      </c>
      <c r="P9" s="10">
        <v>21.41187546230919</v>
      </c>
      <c r="Q9" s="10">
        <v>9.7084217164478606</v>
      </c>
      <c r="R9" s="10">
        <v>105.51943462897528</v>
      </c>
      <c r="S9" s="10">
        <v>32.46268426729673</v>
      </c>
      <c r="T9" s="10">
        <v>109.95143505276658</v>
      </c>
      <c r="U9" s="10">
        <v>18.728030243477146</v>
      </c>
      <c r="V9" s="10">
        <v>139.9776134319408</v>
      </c>
      <c r="W9" s="10">
        <v>15.014087926260288</v>
      </c>
      <c r="X9" s="10">
        <v>11048.839867642635</v>
      </c>
      <c r="Y9" s="10">
        <v>79.777357746293688</v>
      </c>
      <c r="Z9" s="10">
        <v>285.02391793927637</v>
      </c>
      <c r="AA9" s="10">
        <v>1396.3763792146951</v>
      </c>
      <c r="AB9" s="10">
        <v>0.47834476440490864</v>
      </c>
      <c r="AC9" s="10">
        <v>7.9</v>
      </c>
      <c r="AD9" s="10">
        <v>0.1</v>
      </c>
      <c r="AE9" s="11">
        <v>6.8486954361789074E-2</v>
      </c>
      <c r="AF9" s="11">
        <v>7.0409102772008545</v>
      </c>
      <c r="AG9" s="11">
        <v>7.7176448662767374</v>
      </c>
      <c r="AH9" s="11">
        <v>13.942867941732981</v>
      </c>
      <c r="AI9" s="11">
        <v>43.526383526383519</v>
      </c>
      <c r="AJ9" s="11">
        <v>34.155771420766527</v>
      </c>
      <c r="AK9" s="11">
        <v>107.59736413220698</v>
      </c>
      <c r="AL9" s="11">
        <v>268.93134948609031</v>
      </c>
      <c r="AM9" s="11">
        <v>428.94079117469624</v>
      </c>
      <c r="AN9" s="11">
        <v>594.55465691019651</v>
      </c>
      <c r="AO9" s="11">
        <v>687.19646907979109</v>
      </c>
      <c r="AP9" s="11">
        <v>758.21984791405453</v>
      </c>
      <c r="AQ9" s="11">
        <v>869.42617038472542</v>
      </c>
      <c r="AR9" s="11">
        <v>610.32877749025556</v>
      </c>
      <c r="AS9" s="9">
        <v>472.5588549234381</v>
      </c>
      <c r="AT9" s="9">
        <v>17.862302262975085</v>
      </c>
      <c r="AU9" s="9">
        <v>452.77358272947384</v>
      </c>
      <c r="AV9" s="9">
        <v>1.5734584133385607E-3</v>
      </c>
      <c r="AW9" s="9">
        <v>0.12375675795978698</v>
      </c>
      <c r="AX9" s="9">
        <v>0.49909933371011395</v>
      </c>
      <c r="AY9" s="9">
        <v>9.6846178478426612</v>
      </c>
      <c r="AZ9" s="9">
        <v>0.91231332863825287</v>
      </c>
      <c r="BA9" s="9">
        <v>0.75674928160723487</v>
      </c>
      <c r="BB9" s="9">
        <v>967.02028369097684</v>
      </c>
      <c r="BC9" s="12">
        <v>693.87028369097686</v>
      </c>
    </row>
    <row r="10" spans="1:55" ht="16" x14ac:dyDescent="0.2">
      <c r="A10" s="9" t="s">
        <v>66</v>
      </c>
      <c r="B10" s="9" t="s">
        <v>67</v>
      </c>
      <c r="C10" s="9" t="s">
        <v>68</v>
      </c>
      <c r="G10" s="12">
        <v>5.0999999999999996</v>
      </c>
      <c r="H10" s="9">
        <v>1210</v>
      </c>
      <c r="I10" s="9">
        <v>3.27</v>
      </c>
      <c r="J10" s="9">
        <v>1.4500000000000001E-2</v>
      </c>
      <c r="K10" s="9">
        <v>9.3000000000000007</v>
      </c>
      <c r="L10" s="9">
        <v>3.7400000000000003E-2</v>
      </c>
      <c r="M10" s="9">
        <v>0.92</v>
      </c>
      <c r="N10" s="9">
        <v>2.0099999999999998</v>
      </c>
      <c r="O10" s="9">
        <v>1.19</v>
      </c>
      <c r="P10" s="9">
        <v>10.4</v>
      </c>
      <c r="Q10" s="9">
        <v>5.76</v>
      </c>
      <c r="R10" s="9">
        <v>87</v>
      </c>
      <c r="S10" s="9">
        <v>34.6</v>
      </c>
      <c r="T10" s="9">
        <v>194</v>
      </c>
      <c r="U10" s="9">
        <v>51.3</v>
      </c>
      <c r="V10" s="9">
        <v>630</v>
      </c>
      <c r="W10" s="9">
        <v>106</v>
      </c>
      <c r="X10" s="9">
        <v>9020</v>
      </c>
      <c r="Z10" s="9">
        <v>78</v>
      </c>
      <c r="AA10" s="9">
        <v>244</v>
      </c>
      <c r="AC10" s="10">
        <v>8.6</v>
      </c>
      <c r="AD10" s="10">
        <v>0.1</v>
      </c>
      <c r="AE10" s="13" t="s">
        <v>147</v>
      </c>
      <c r="AF10" s="13" t="s">
        <v>147</v>
      </c>
      <c r="AG10" s="13" t="s">
        <v>147</v>
      </c>
      <c r="AH10" s="13" t="s">
        <v>147</v>
      </c>
      <c r="AI10" s="13" t="s">
        <v>147</v>
      </c>
      <c r="AJ10" s="13" t="s">
        <v>147</v>
      </c>
      <c r="AK10" s="13" t="s">
        <v>147</v>
      </c>
      <c r="AL10" s="13" t="s">
        <v>147</v>
      </c>
      <c r="AM10" s="13" t="s">
        <v>147</v>
      </c>
      <c r="AN10" s="13" t="s">
        <v>147</v>
      </c>
      <c r="AO10" s="13" t="s">
        <v>147</v>
      </c>
      <c r="AP10" s="13" t="s">
        <v>147</v>
      </c>
      <c r="AQ10" s="13" t="s">
        <v>147</v>
      </c>
      <c r="AR10" s="13" t="s">
        <v>147</v>
      </c>
      <c r="AS10" s="10">
        <f t="shared" ref="AS10:AS40" si="0">SUM(J10:P10,Q10:X10)</f>
        <v>10152.5319</v>
      </c>
      <c r="AT10" s="10">
        <f t="shared" ref="AT10:AT40" si="1">SUM(J10:N10)</f>
        <v>12.2819</v>
      </c>
      <c r="AU10" s="10">
        <f t="shared" ref="AU10:AU40" si="2">SUM(N10:W10)</f>
        <v>1122.26</v>
      </c>
      <c r="AV10" s="11" t="e">
        <f t="shared" ref="AV10:AV40" si="3">((AE10/237)/(AI10/148))</f>
        <v>#VALUE!</v>
      </c>
      <c r="AW10" s="10" t="e">
        <f t="shared" ref="AW10:AW40" si="4">(AK10/199)/(AQ10/161)</f>
        <v>#VALUE!</v>
      </c>
      <c r="AX10" s="10" t="e">
        <f t="shared" ref="AX10:AX40" si="5">(AJ10/56.3)/(((AI10/148)*(AK10/199))^0.5)</f>
        <v>#VALUE!</v>
      </c>
      <c r="AY10" s="10" t="e">
        <f t="shared" ref="AY10:AY40" si="6">(AF10/613)/(((AE10/237)*(AG10/92.8))^0.5)</f>
        <v>#VALUE!</v>
      </c>
      <c r="AZ10" s="14">
        <f t="shared" ref="AZ10:AZ40" si="7">(L10/613)/(M10/92.8)</f>
        <v>6.1541953330023404E-3</v>
      </c>
      <c r="BA10" s="15">
        <f t="shared" ref="BA10:BA40" si="8">LOG10(G10)</f>
        <v>0.70757017609793638</v>
      </c>
      <c r="BB10" s="16">
        <f t="shared" ref="BB10:BB40" si="9">5080/(6.01-BA10)</f>
        <v>958.05134036863558</v>
      </c>
      <c r="BC10" s="16">
        <f t="shared" ref="BC10:BC40" si="10">BB10-273.15</f>
        <v>684.9013403686356</v>
      </c>
    </row>
    <row r="11" spans="1:55" ht="16" x14ac:dyDescent="0.2">
      <c r="A11" s="9" t="s">
        <v>69</v>
      </c>
      <c r="B11" s="9" t="s">
        <v>67</v>
      </c>
      <c r="C11" s="9" t="s">
        <v>68</v>
      </c>
      <c r="G11" s="12">
        <v>5.32</v>
      </c>
      <c r="H11" s="9">
        <v>1270</v>
      </c>
      <c r="I11" s="9">
        <v>4.04</v>
      </c>
      <c r="J11" s="9">
        <v>3.5999999999999999E-3</v>
      </c>
      <c r="K11" s="9">
        <v>9.48</v>
      </c>
      <c r="L11" s="9">
        <v>2.3599999999999999E-2</v>
      </c>
      <c r="M11" s="9">
        <v>0.68799999999999994</v>
      </c>
      <c r="N11" s="9">
        <v>1.64</v>
      </c>
      <c r="O11" s="9">
        <v>1.1220000000000001</v>
      </c>
      <c r="P11" s="9">
        <v>10.119999999999999</v>
      </c>
      <c r="Q11" s="9">
        <v>6.05</v>
      </c>
      <c r="R11" s="9">
        <v>94.7</v>
      </c>
      <c r="S11" s="9">
        <v>38.299999999999997</v>
      </c>
      <c r="T11" s="9">
        <v>223</v>
      </c>
      <c r="U11" s="9">
        <v>58.6</v>
      </c>
      <c r="V11" s="9">
        <v>704</v>
      </c>
      <c r="W11" s="9">
        <v>119.2</v>
      </c>
      <c r="X11" s="9">
        <v>8720</v>
      </c>
      <c r="Z11" s="9">
        <v>44.1</v>
      </c>
      <c r="AA11" s="9">
        <v>191</v>
      </c>
      <c r="AC11" s="10">
        <v>8.6</v>
      </c>
      <c r="AD11" s="10">
        <v>0.1</v>
      </c>
      <c r="AE11" s="13" t="s">
        <v>147</v>
      </c>
      <c r="AF11" s="13" t="s">
        <v>147</v>
      </c>
      <c r="AG11" s="13" t="s">
        <v>147</v>
      </c>
      <c r="AH11" s="13" t="s">
        <v>147</v>
      </c>
      <c r="AI11" s="13" t="s">
        <v>147</v>
      </c>
      <c r="AJ11" s="13" t="s">
        <v>147</v>
      </c>
      <c r="AK11" s="13" t="s">
        <v>147</v>
      </c>
      <c r="AL11" s="13" t="s">
        <v>147</v>
      </c>
      <c r="AM11" s="13" t="s">
        <v>147</v>
      </c>
      <c r="AN11" s="13" t="s">
        <v>147</v>
      </c>
      <c r="AO11" s="13" t="s">
        <v>147</v>
      </c>
      <c r="AP11" s="13" t="s">
        <v>147</v>
      </c>
      <c r="AQ11" s="13" t="s">
        <v>147</v>
      </c>
      <c r="AR11" s="13" t="s">
        <v>147</v>
      </c>
      <c r="AS11" s="10">
        <f t="shared" si="0"/>
        <v>9986.9272000000001</v>
      </c>
      <c r="AT11" s="10">
        <f t="shared" si="1"/>
        <v>11.835200000000002</v>
      </c>
      <c r="AU11" s="10">
        <f t="shared" si="2"/>
        <v>1256.7320000000002</v>
      </c>
      <c r="AV11" s="11" t="e">
        <f t="shared" si="3"/>
        <v>#VALUE!</v>
      </c>
      <c r="AW11" s="10" t="e">
        <f t="shared" si="4"/>
        <v>#VALUE!</v>
      </c>
      <c r="AX11" s="10" t="e">
        <f t="shared" si="5"/>
        <v>#VALUE!</v>
      </c>
      <c r="AY11" s="10" t="e">
        <f t="shared" si="6"/>
        <v>#VALUE!</v>
      </c>
      <c r="AZ11" s="14">
        <f t="shared" si="7"/>
        <v>5.1929132364657233E-3</v>
      </c>
      <c r="BA11" s="15">
        <f t="shared" si="8"/>
        <v>0.72591163229504818</v>
      </c>
      <c r="BB11" s="16">
        <f t="shared" si="9"/>
        <v>961.37680646063961</v>
      </c>
      <c r="BC11" s="16">
        <f t="shared" si="10"/>
        <v>688.22680646063964</v>
      </c>
    </row>
    <row r="12" spans="1:55" ht="16" x14ac:dyDescent="0.2">
      <c r="A12" s="9" t="s">
        <v>70</v>
      </c>
      <c r="B12" s="9" t="s">
        <v>67</v>
      </c>
      <c r="C12" s="9" t="s">
        <v>68</v>
      </c>
      <c r="G12" s="12">
        <v>5.18</v>
      </c>
      <c r="H12" s="9">
        <v>800</v>
      </c>
      <c r="I12" s="9">
        <v>3.06</v>
      </c>
      <c r="J12" s="9">
        <v>3.7000000000000002E-3</v>
      </c>
      <c r="K12" s="9">
        <v>7.73</v>
      </c>
      <c r="L12" s="9">
        <v>2.3599999999999999E-2</v>
      </c>
      <c r="M12" s="9">
        <v>0.57899999999999996</v>
      </c>
      <c r="N12" s="9">
        <v>1.1200000000000001</v>
      </c>
      <c r="O12" s="9">
        <v>0.72399999999999998</v>
      </c>
      <c r="P12" s="9">
        <v>6.72</v>
      </c>
      <c r="Q12" s="9">
        <v>3.75</v>
      </c>
      <c r="R12" s="9">
        <v>57.5</v>
      </c>
      <c r="S12" s="9">
        <v>22.9</v>
      </c>
      <c r="T12" s="9">
        <v>131</v>
      </c>
      <c r="U12" s="9">
        <v>34.5</v>
      </c>
      <c r="V12" s="9">
        <v>417</v>
      </c>
      <c r="W12" s="9">
        <v>70.8</v>
      </c>
      <c r="X12" s="9">
        <v>8950</v>
      </c>
      <c r="Z12" s="9">
        <v>46.8</v>
      </c>
      <c r="AA12" s="9">
        <v>153</v>
      </c>
      <c r="AC12" s="10">
        <v>8.6</v>
      </c>
      <c r="AD12" s="10">
        <v>0.1</v>
      </c>
      <c r="AE12" s="13" t="s">
        <v>147</v>
      </c>
      <c r="AF12" s="13" t="s">
        <v>147</v>
      </c>
      <c r="AG12" s="13" t="s">
        <v>147</v>
      </c>
      <c r="AH12" s="13" t="s">
        <v>147</v>
      </c>
      <c r="AI12" s="13" t="s">
        <v>147</v>
      </c>
      <c r="AJ12" s="13" t="s">
        <v>147</v>
      </c>
      <c r="AK12" s="13" t="s">
        <v>147</v>
      </c>
      <c r="AL12" s="13" t="s">
        <v>147</v>
      </c>
      <c r="AM12" s="13" t="s">
        <v>147</v>
      </c>
      <c r="AN12" s="13" t="s">
        <v>147</v>
      </c>
      <c r="AO12" s="13" t="s">
        <v>147</v>
      </c>
      <c r="AP12" s="13" t="s">
        <v>147</v>
      </c>
      <c r="AQ12" s="13" t="s">
        <v>147</v>
      </c>
      <c r="AR12" s="13" t="s">
        <v>147</v>
      </c>
      <c r="AS12" s="10">
        <f t="shared" si="0"/>
        <v>9704.3503000000001</v>
      </c>
      <c r="AT12" s="10">
        <f t="shared" si="1"/>
        <v>9.4563000000000024</v>
      </c>
      <c r="AU12" s="10">
        <f t="shared" si="2"/>
        <v>746.0139999999999</v>
      </c>
      <c r="AV12" s="11" t="e">
        <f t="shared" si="3"/>
        <v>#VALUE!</v>
      </c>
      <c r="AW12" s="10" t="e">
        <f t="shared" si="4"/>
        <v>#VALUE!</v>
      </c>
      <c r="AX12" s="10" t="e">
        <f t="shared" si="5"/>
        <v>#VALUE!</v>
      </c>
      <c r="AY12" s="10" t="e">
        <f t="shared" si="6"/>
        <v>#VALUE!</v>
      </c>
      <c r="AZ12" s="14">
        <f t="shared" si="7"/>
        <v>6.1705083017071106E-3</v>
      </c>
      <c r="BA12" s="15">
        <f t="shared" si="8"/>
        <v>0.71432975974523305</v>
      </c>
      <c r="BB12" s="16">
        <f t="shared" si="9"/>
        <v>959.27423150041329</v>
      </c>
      <c r="BC12" s="16">
        <f t="shared" si="10"/>
        <v>686.12423150041332</v>
      </c>
    </row>
    <row r="13" spans="1:55" ht="16" x14ac:dyDescent="0.2">
      <c r="A13" s="9" t="s">
        <v>71</v>
      </c>
      <c r="B13" s="9" t="s">
        <v>67</v>
      </c>
      <c r="C13" s="9" t="s">
        <v>68</v>
      </c>
      <c r="G13" s="12">
        <v>5.19</v>
      </c>
      <c r="H13" s="9">
        <v>1720</v>
      </c>
      <c r="I13" s="9">
        <v>5.34</v>
      </c>
      <c r="J13" s="9">
        <v>1.29E-2</v>
      </c>
      <c r="K13" s="9">
        <v>14.4</v>
      </c>
      <c r="L13" s="9">
        <v>3.0800000000000001E-2</v>
      </c>
      <c r="M13" s="9">
        <v>0.82599999999999996</v>
      </c>
      <c r="N13" s="9">
        <v>2.2400000000000002</v>
      </c>
      <c r="O13" s="9">
        <v>1.58</v>
      </c>
      <c r="P13" s="9">
        <v>14.1</v>
      </c>
      <c r="Q13" s="9">
        <v>8.4</v>
      </c>
      <c r="R13" s="9">
        <v>131</v>
      </c>
      <c r="S13" s="9">
        <v>51.3</v>
      </c>
      <c r="T13" s="9">
        <v>288</v>
      </c>
      <c r="U13" s="9">
        <v>74.599999999999994</v>
      </c>
      <c r="V13" s="9">
        <v>883</v>
      </c>
      <c r="W13" s="9">
        <v>142</v>
      </c>
      <c r="X13" s="9">
        <v>9260</v>
      </c>
      <c r="Z13" s="9">
        <v>86</v>
      </c>
      <c r="AA13" s="9">
        <v>313</v>
      </c>
      <c r="AC13" s="10">
        <v>8.6</v>
      </c>
      <c r="AD13" s="10">
        <v>0.1</v>
      </c>
      <c r="AE13" s="13" t="s">
        <v>147</v>
      </c>
      <c r="AF13" s="13" t="s">
        <v>147</v>
      </c>
      <c r="AG13" s="13" t="s">
        <v>147</v>
      </c>
      <c r="AH13" s="13" t="s">
        <v>147</v>
      </c>
      <c r="AI13" s="13" t="s">
        <v>147</v>
      </c>
      <c r="AJ13" s="13" t="s">
        <v>147</v>
      </c>
      <c r="AK13" s="13" t="s">
        <v>147</v>
      </c>
      <c r="AL13" s="13" t="s">
        <v>147</v>
      </c>
      <c r="AM13" s="13" t="s">
        <v>147</v>
      </c>
      <c r="AN13" s="13" t="s">
        <v>147</v>
      </c>
      <c r="AO13" s="13" t="s">
        <v>147</v>
      </c>
      <c r="AP13" s="13" t="s">
        <v>147</v>
      </c>
      <c r="AQ13" s="13" t="s">
        <v>147</v>
      </c>
      <c r="AR13" s="13" t="s">
        <v>147</v>
      </c>
      <c r="AS13" s="10">
        <f t="shared" si="0"/>
        <v>10871.4897</v>
      </c>
      <c r="AT13" s="10">
        <f t="shared" si="1"/>
        <v>17.509700000000002</v>
      </c>
      <c r="AU13" s="10">
        <f t="shared" si="2"/>
        <v>1596.22</v>
      </c>
      <c r="AV13" s="11" t="e">
        <f t="shared" si="3"/>
        <v>#VALUE!</v>
      </c>
      <c r="AW13" s="10" t="e">
        <f t="shared" si="4"/>
        <v>#VALUE!</v>
      </c>
      <c r="AX13" s="10" t="e">
        <f t="shared" si="5"/>
        <v>#VALUE!</v>
      </c>
      <c r="AY13" s="10" t="e">
        <f t="shared" si="6"/>
        <v>#VALUE!</v>
      </c>
      <c r="AZ13" s="14">
        <f t="shared" si="7"/>
        <v>5.6449249315674516E-3</v>
      </c>
      <c r="BA13" s="15">
        <f t="shared" si="8"/>
        <v>0.71516735784845786</v>
      </c>
      <c r="BB13" s="16">
        <f t="shared" si="9"/>
        <v>959.42598063604794</v>
      </c>
      <c r="BC13" s="16">
        <f t="shared" si="10"/>
        <v>686.27598063604796</v>
      </c>
    </row>
    <row r="14" spans="1:55" ht="16" x14ac:dyDescent="0.2">
      <c r="A14" s="9" t="s">
        <v>72</v>
      </c>
      <c r="B14" s="9" t="s">
        <v>67</v>
      </c>
      <c r="C14" s="9" t="s">
        <v>68</v>
      </c>
      <c r="G14" s="12">
        <v>5.12</v>
      </c>
      <c r="H14" s="9">
        <v>1267</v>
      </c>
      <c r="I14" s="9">
        <v>4.5999999999999996</v>
      </c>
      <c r="J14" s="9">
        <v>1.5E-3</v>
      </c>
      <c r="K14" s="9">
        <v>10.39</v>
      </c>
      <c r="L14" s="9">
        <v>2.1899999999999999E-2</v>
      </c>
      <c r="M14" s="9">
        <v>0.61199999999999999</v>
      </c>
      <c r="N14" s="9">
        <v>1.47</v>
      </c>
      <c r="O14" s="9">
        <v>1.02</v>
      </c>
      <c r="P14" s="9">
        <v>9.58</v>
      </c>
      <c r="Q14" s="9">
        <v>5.88</v>
      </c>
      <c r="R14" s="9">
        <v>92.9</v>
      </c>
      <c r="S14" s="9">
        <v>37.799999999999997</v>
      </c>
      <c r="T14" s="9">
        <v>223</v>
      </c>
      <c r="U14" s="9">
        <v>59.1</v>
      </c>
      <c r="V14" s="9">
        <v>719</v>
      </c>
      <c r="W14" s="9">
        <v>122.6</v>
      </c>
      <c r="X14" s="9">
        <v>9920</v>
      </c>
      <c r="Z14" s="9">
        <v>57.7</v>
      </c>
      <c r="AA14" s="9">
        <v>283</v>
      </c>
      <c r="AC14" s="10">
        <v>8.6</v>
      </c>
      <c r="AD14" s="10">
        <v>0.1</v>
      </c>
      <c r="AE14" s="13" t="s">
        <v>147</v>
      </c>
      <c r="AF14" s="13" t="s">
        <v>147</v>
      </c>
      <c r="AG14" s="13" t="s">
        <v>147</v>
      </c>
      <c r="AH14" s="13" t="s">
        <v>147</v>
      </c>
      <c r="AI14" s="13" t="s">
        <v>147</v>
      </c>
      <c r="AJ14" s="13" t="s">
        <v>147</v>
      </c>
      <c r="AK14" s="13" t="s">
        <v>147</v>
      </c>
      <c r="AL14" s="13" t="s">
        <v>147</v>
      </c>
      <c r="AM14" s="13" t="s">
        <v>147</v>
      </c>
      <c r="AN14" s="13" t="s">
        <v>147</v>
      </c>
      <c r="AO14" s="13" t="s">
        <v>147</v>
      </c>
      <c r="AP14" s="13" t="s">
        <v>147</v>
      </c>
      <c r="AQ14" s="13" t="s">
        <v>147</v>
      </c>
      <c r="AR14" s="13" t="s">
        <v>147</v>
      </c>
      <c r="AS14" s="10">
        <f t="shared" si="0"/>
        <v>11203.375400000001</v>
      </c>
      <c r="AT14" s="10">
        <f t="shared" si="1"/>
        <v>12.495400000000002</v>
      </c>
      <c r="AU14" s="10">
        <f t="shared" si="2"/>
        <v>1272.3499999999999</v>
      </c>
      <c r="AV14" s="11" t="e">
        <f t="shared" si="3"/>
        <v>#VALUE!</v>
      </c>
      <c r="AW14" s="10" t="e">
        <f t="shared" si="4"/>
        <v>#VALUE!</v>
      </c>
      <c r="AX14" s="10" t="e">
        <f t="shared" si="5"/>
        <v>#VALUE!</v>
      </c>
      <c r="AY14" s="10" t="e">
        <f t="shared" si="6"/>
        <v>#VALUE!</v>
      </c>
      <c r="AZ14" s="14">
        <f t="shared" si="7"/>
        <v>5.4172664171704566E-3</v>
      </c>
      <c r="BA14" s="15">
        <f t="shared" si="8"/>
        <v>0.70926996097583073</v>
      </c>
      <c r="BB14" s="16">
        <f t="shared" si="9"/>
        <v>958.35855865151655</v>
      </c>
      <c r="BC14" s="16">
        <f t="shared" si="10"/>
        <v>685.20855865151657</v>
      </c>
    </row>
    <row r="15" spans="1:55" ht="16" x14ac:dyDescent="0.2">
      <c r="A15" s="9" t="s">
        <v>73</v>
      </c>
      <c r="B15" s="9" t="s">
        <v>67</v>
      </c>
      <c r="C15" s="9" t="s">
        <v>68</v>
      </c>
      <c r="G15" s="12">
        <v>5.12</v>
      </c>
      <c r="H15" s="9">
        <v>1620</v>
      </c>
      <c r="I15" s="9">
        <v>7</v>
      </c>
      <c r="J15" s="9">
        <v>2.5999999999999999E-3</v>
      </c>
      <c r="K15" s="9">
        <v>18.2</v>
      </c>
      <c r="L15" s="9">
        <v>3.5000000000000003E-2</v>
      </c>
      <c r="M15" s="9">
        <v>0.98199999999999998</v>
      </c>
      <c r="N15" s="9">
        <v>2.52</v>
      </c>
      <c r="O15" s="9">
        <v>1.59</v>
      </c>
      <c r="P15" s="9">
        <v>14.5</v>
      </c>
      <c r="Q15" s="9">
        <v>8.1999999999999993</v>
      </c>
      <c r="R15" s="9">
        <v>124</v>
      </c>
      <c r="S15" s="9">
        <v>48.8</v>
      </c>
      <c r="T15" s="9">
        <v>271</v>
      </c>
      <c r="U15" s="9">
        <v>68.400000000000006</v>
      </c>
      <c r="V15" s="9">
        <v>807</v>
      </c>
      <c r="W15" s="9">
        <v>133</v>
      </c>
      <c r="X15" s="9">
        <v>9880</v>
      </c>
      <c r="Z15" s="9">
        <v>167</v>
      </c>
      <c r="AA15" s="9">
        <v>477</v>
      </c>
      <c r="AC15" s="10">
        <v>8.6</v>
      </c>
      <c r="AD15" s="10">
        <v>0.1</v>
      </c>
      <c r="AE15" s="13" t="s">
        <v>147</v>
      </c>
      <c r="AF15" s="13" t="s">
        <v>147</v>
      </c>
      <c r="AG15" s="13" t="s">
        <v>147</v>
      </c>
      <c r="AH15" s="13" t="s">
        <v>147</v>
      </c>
      <c r="AI15" s="13" t="s">
        <v>147</v>
      </c>
      <c r="AJ15" s="13" t="s">
        <v>147</v>
      </c>
      <c r="AK15" s="13" t="s">
        <v>147</v>
      </c>
      <c r="AL15" s="13" t="s">
        <v>147</v>
      </c>
      <c r="AM15" s="13" t="s">
        <v>147</v>
      </c>
      <c r="AN15" s="13" t="s">
        <v>147</v>
      </c>
      <c r="AO15" s="13" t="s">
        <v>147</v>
      </c>
      <c r="AP15" s="13" t="s">
        <v>147</v>
      </c>
      <c r="AQ15" s="13" t="s">
        <v>147</v>
      </c>
      <c r="AR15" s="13" t="s">
        <v>147</v>
      </c>
      <c r="AS15" s="10">
        <f t="shared" si="0"/>
        <v>11378.229600000001</v>
      </c>
      <c r="AT15" s="10">
        <f t="shared" si="1"/>
        <v>21.739599999999999</v>
      </c>
      <c r="AU15" s="10">
        <f t="shared" si="2"/>
        <v>1479.01</v>
      </c>
      <c r="AV15" s="11" t="e">
        <f t="shared" si="3"/>
        <v>#VALUE!</v>
      </c>
      <c r="AW15" s="10" t="e">
        <f t="shared" si="4"/>
        <v>#VALUE!</v>
      </c>
      <c r="AX15" s="10" t="e">
        <f t="shared" si="5"/>
        <v>#VALUE!</v>
      </c>
      <c r="AY15" s="10" t="e">
        <f t="shared" si="6"/>
        <v>#VALUE!</v>
      </c>
      <c r="AZ15" s="14">
        <f t="shared" si="7"/>
        <v>5.3956535751188608E-3</v>
      </c>
      <c r="BA15" s="15">
        <f t="shared" si="8"/>
        <v>0.70926996097583073</v>
      </c>
      <c r="BB15" s="16">
        <f t="shared" si="9"/>
        <v>958.35855865151655</v>
      </c>
      <c r="BC15" s="16">
        <f t="shared" si="10"/>
        <v>685.20855865151657</v>
      </c>
    </row>
    <row r="16" spans="1:55" ht="16" x14ac:dyDescent="0.2">
      <c r="A16" s="9" t="s">
        <v>74</v>
      </c>
      <c r="B16" s="9" t="s">
        <v>67</v>
      </c>
      <c r="C16" s="9" t="s">
        <v>68</v>
      </c>
      <c r="G16" s="12">
        <v>5.15</v>
      </c>
      <c r="H16" s="9">
        <v>871</v>
      </c>
      <c r="I16" s="9">
        <v>2.2000000000000002</v>
      </c>
      <c r="J16" s="9">
        <v>5.5E-2</v>
      </c>
      <c r="K16" s="9">
        <v>6.82</v>
      </c>
      <c r="L16" s="9">
        <v>4.24E-2</v>
      </c>
      <c r="M16" s="9">
        <v>0.90800000000000003</v>
      </c>
      <c r="N16" s="9">
        <v>1.53</v>
      </c>
      <c r="O16" s="9">
        <v>1.03</v>
      </c>
      <c r="P16" s="9">
        <v>8.1</v>
      </c>
      <c r="Q16" s="9">
        <v>4.4000000000000004</v>
      </c>
      <c r="R16" s="9">
        <v>62.6</v>
      </c>
      <c r="S16" s="9">
        <v>25.8</v>
      </c>
      <c r="T16" s="9">
        <v>147</v>
      </c>
      <c r="U16" s="9">
        <v>38.4</v>
      </c>
      <c r="V16" s="9">
        <v>479</v>
      </c>
      <c r="W16" s="9">
        <v>82.9</v>
      </c>
      <c r="X16" s="9">
        <v>8470</v>
      </c>
      <c r="Z16" s="9">
        <v>40.1</v>
      </c>
      <c r="AA16" s="9">
        <v>150</v>
      </c>
      <c r="AC16" s="10">
        <v>8.6</v>
      </c>
      <c r="AD16" s="10">
        <v>0.1</v>
      </c>
      <c r="AE16" s="13" t="s">
        <v>147</v>
      </c>
      <c r="AF16" s="13" t="s">
        <v>147</v>
      </c>
      <c r="AG16" s="13" t="s">
        <v>147</v>
      </c>
      <c r="AH16" s="13" t="s">
        <v>147</v>
      </c>
      <c r="AI16" s="13" t="s">
        <v>147</v>
      </c>
      <c r="AJ16" s="13" t="s">
        <v>147</v>
      </c>
      <c r="AK16" s="13" t="s">
        <v>147</v>
      </c>
      <c r="AL16" s="13" t="s">
        <v>147</v>
      </c>
      <c r="AM16" s="13" t="s">
        <v>147</v>
      </c>
      <c r="AN16" s="13" t="s">
        <v>147</v>
      </c>
      <c r="AO16" s="13" t="s">
        <v>147</v>
      </c>
      <c r="AP16" s="13" t="s">
        <v>147</v>
      </c>
      <c r="AQ16" s="13" t="s">
        <v>147</v>
      </c>
      <c r="AR16" s="13" t="s">
        <v>147</v>
      </c>
      <c r="AS16" s="10">
        <f t="shared" si="0"/>
        <v>9328.5853999999999</v>
      </c>
      <c r="AT16" s="10">
        <f t="shared" si="1"/>
        <v>9.3553999999999995</v>
      </c>
      <c r="AU16" s="10">
        <f t="shared" si="2"/>
        <v>850.75999999999988</v>
      </c>
      <c r="AV16" s="11" t="e">
        <f t="shared" si="3"/>
        <v>#VALUE!</v>
      </c>
      <c r="AW16" s="10" t="e">
        <f t="shared" si="4"/>
        <v>#VALUE!</v>
      </c>
      <c r="AX16" s="10" t="e">
        <f t="shared" si="5"/>
        <v>#VALUE!</v>
      </c>
      <c r="AY16" s="10" t="e">
        <f t="shared" si="6"/>
        <v>#VALUE!</v>
      </c>
      <c r="AZ16" s="14">
        <f t="shared" si="7"/>
        <v>7.0691550905131843E-3</v>
      </c>
      <c r="BA16" s="15">
        <f t="shared" si="8"/>
        <v>0.71180722904119109</v>
      </c>
      <c r="BB16" s="16">
        <f t="shared" si="9"/>
        <v>958.81750997155154</v>
      </c>
      <c r="BC16" s="16">
        <f t="shared" si="10"/>
        <v>685.66750997155157</v>
      </c>
    </row>
    <row r="17" spans="1:64" ht="16" x14ac:dyDescent="0.2">
      <c r="A17" s="9" t="s">
        <v>75</v>
      </c>
      <c r="B17" s="9" t="s">
        <v>67</v>
      </c>
      <c r="C17" s="9" t="s">
        <v>68</v>
      </c>
      <c r="G17" s="12">
        <v>4.9800000000000004</v>
      </c>
      <c r="H17" s="9">
        <v>1700</v>
      </c>
      <c r="I17" s="9">
        <v>4.79</v>
      </c>
      <c r="J17" s="9">
        <v>0.03</v>
      </c>
      <c r="K17" s="9">
        <v>15.1</v>
      </c>
      <c r="L17" s="9">
        <v>3.3300000000000003E-2</v>
      </c>
      <c r="M17" s="9">
        <v>0.92100000000000004</v>
      </c>
      <c r="N17" s="9">
        <v>2.23</v>
      </c>
      <c r="O17" s="9">
        <v>1.59</v>
      </c>
      <c r="P17" s="9">
        <v>14.2</v>
      </c>
      <c r="Q17" s="9">
        <v>8.44</v>
      </c>
      <c r="R17" s="9">
        <v>128</v>
      </c>
      <c r="S17" s="9">
        <v>51.5</v>
      </c>
      <c r="T17" s="9">
        <v>285</v>
      </c>
      <c r="U17" s="9">
        <v>72.599999999999994</v>
      </c>
      <c r="V17" s="9">
        <v>885</v>
      </c>
      <c r="W17" s="9">
        <v>143.5</v>
      </c>
      <c r="X17" s="9">
        <v>8010</v>
      </c>
      <c r="Z17" s="9">
        <v>92</v>
      </c>
      <c r="AA17" s="9">
        <v>296</v>
      </c>
      <c r="AC17" s="10">
        <v>8.6</v>
      </c>
      <c r="AD17" s="10">
        <v>0.1</v>
      </c>
      <c r="AE17" s="13" t="s">
        <v>147</v>
      </c>
      <c r="AF17" s="13" t="s">
        <v>147</v>
      </c>
      <c r="AG17" s="13" t="s">
        <v>147</v>
      </c>
      <c r="AH17" s="13" t="s">
        <v>147</v>
      </c>
      <c r="AI17" s="13" t="s">
        <v>147</v>
      </c>
      <c r="AJ17" s="13" t="s">
        <v>147</v>
      </c>
      <c r="AK17" s="13" t="s">
        <v>147</v>
      </c>
      <c r="AL17" s="13" t="s">
        <v>147</v>
      </c>
      <c r="AM17" s="13" t="s">
        <v>147</v>
      </c>
      <c r="AN17" s="13" t="s">
        <v>147</v>
      </c>
      <c r="AO17" s="13" t="s">
        <v>147</v>
      </c>
      <c r="AP17" s="13" t="s">
        <v>147</v>
      </c>
      <c r="AQ17" s="13" t="s">
        <v>147</v>
      </c>
      <c r="AR17" s="13" t="s">
        <v>147</v>
      </c>
      <c r="AS17" s="10">
        <f t="shared" si="0"/>
        <v>9618.1442999999999</v>
      </c>
      <c r="AT17" s="10">
        <f t="shared" si="1"/>
        <v>18.314299999999999</v>
      </c>
      <c r="AU17" s="10">
        <f t="shared" si="2"/>
        <v>1592.06</v>
      </c>
      <c r="AV17" s="11" t="e">
        <f t="shared" si="3"/>
        <v>#VALUE!</v>
      </c>
      <c r="AW17" s="10" t="e">
        <f t="shared" si="4"/>
        <v>#VALUE!</v>
      </c>
      <c r="AX17" s="10" t="e">
        <f t="shared" si="5"/>
        <v>#VALUE!</v>
      </c>
      <c r="AY17" s="10" t="e">
        <f t="shared" si="6"/>
        <v>#VALUE!</v>
      </c>
      <c r="AZ17" s="14">
        <f t="shared" si="7"/>
        <v>5.4735880036771148E-3</v>
      </c>
      <c r="BA17" s="15">
        <f t="shared" si="8"/>
        <v>0.6972293427597176</v>
      </c>
      <c r="BB17" s="16">
        <f t="shared" si="9"/>
        <v>956.18657904551924</v>
      </c>
      <c r="BC17" s="16">
        <f t="shared" si="10"/>
        <v>683.03657904551926</v>
      </c>
    </row>
    <row r="18" spans="1:64" ht="16" x14ac:dyDescent="0.2">
      <c r="A18" s="9" t="s">
        <v>76</v>
      </c>
      <c r="B18" s="9" t="s">
        <v>67</v>
      </c>
      <c r="C18" s="9" t="s">
        <v>68</v>
      </c>
      <c r="G18" s="12">
        <v>5.13</v>
      </c>
      <c r="H18" s="9">
        <v>1336</v>
      </c>
      <c r="I18" s="9">
        <v>5.0999999999999996</v>
      </c>
      <c r="J18" s="9">
        <v>1.5100000000000001E-2</v>
      </c>
      <c r="K18" s="9">
        <v>10.81</v>
      </c>
      <c r="L18" s="9">
        <v>2.3599999999999999E-2</v>
      </c>
      <c r="M18" s="9">
        <v>0.66600000000000004</v>
      </c>
      <c r="N18" s="9">
        <v>1.57</v>
      </c>
      <c r="O18" s="9">
        <v>1.0760000000000001</v>
      </c>
      <c r="P18" s="9">
        <v>9.9600000000000009</v>
      </c>
      <c r="Q18" s="9">
        <v>5.98</v>
      </c>
      <c r="R18" s="9">
        <v>95</v>
      </c>
      <c r="S18" s="9">
        <v>39.6</v>
      </c>
      <c r="T18" s="9">
        <v>230</v>
      </c>
      <c r="U18" s="9">
        <v>60.5</v>
      </c>
      <c r="V18" s="9">
        <v>751</v>
      </c>
      <c r="W18" s="9">
        <v>126.6</v>
      </c>
      <c r="X18" s="9">
        <v>9710</v>
      </c>
      <c r="Z18" s="9">
        <v>51.6</v>
      </c>
      <c r="AA18" s="9">
        <v>276</v>
      </c>
      <c r="AC18" s="10">
        <v>8.6</v>
      </c>
      <c r="AD18" s="10">
        <v>0.1</v>
      </c>
      <c r="AE18" s="13" t="s">
        <v>147</v>
      </c>
      <c r="AF18" s="13" t="s">
        <v>147</v>
      </c>
      <c r="AG18" s="13" t="s">
        <v>147</v>
      </c>
      <c r="AH18" s="13" t="s">
        <v>147</v>
      </c>
      <c r="AI18" s="13" t="s">
        <v>147</v>
      </c>
      <c r="AJ18" s="13" t="s">
        <v>147</v>
      </c>
      <c r="AK18" s="13" t="s">
        <v>147</v>
      </c>
      <c r="AL18" s="13" t="s">
        <v>147</v>
      </c>
      <c r="AM18" s="13" t="s">
        <v>147</v>
      </c>
      <c r="AN18" s="13" t="s">
        <v>147</v>
      </c>
      <c r="AO18" s="13" t="s">
        <v>147</v>
      </c>
      <c r="AP18" s="13" t="s">
        <v>147</v>
      </c>
      <c r="AQ18" s="13" t="s">
        <v>147</v>
      </c>
      <c r="AR18" s="13" t="s">
        <v>147</v>
      </c>
      <c r="AS18" s="10">
        <f t="shared" si="0"/>
        <v>11042.8007</v>
      </c>
      <c r="AT18" s="10">
        <f t="shared" si="1"/>
        <v>13.084700000000002</v>
      </c>
      <c r="AU18" s="10">
        <f t="shared" si="2"/>
        <v>1321.2860000000001</v>
      </c>
      <c r="AV18" s="11" t="e">
        <f t="shared" si="3"/>
        <v>#VALUE!</v>
      </c>
      <c r="AW18" s="10" t="e">
        <f t="shared" si="4"/>
        <v>#VALUE!</v>
      </c>
      <c r="AX18" s="10" t="e">
        <f t="shared" si="5"/>
        <v>#VALUE!</v>
      </c>
      <c r="AY18" s="10" t="e">
        <f t="shared" si="6"/>
        <v>#VALUE!</v>
      </c>
      <c r="AZ18" s="14">
        <f t="shared" si="7"/>
        <v>5.3644509109435686E-3</v>
      </c>
      <c r="BA18" s="15">
        <f t="shared" si="8"/>
        <v>0.71011736511181622</v>
      </c>
      <c r="BB18" s="16">
        <f t="shared" si="9"/>
        <v>958.51179166860504</v>
      </c>
      <c r="BC18" s="16">
        <f t="shared" si="10"/>
        <v>685.36179166860506</v>
      </c>
    </row>
    <row r="19" spans="1:64" ht="16" x14ac:dyDescent="0.2">
      <c r="A19" s="9" t="s">
        <v>77</v>
      </c>
      <c r="B19" s="9" t="s">
        <v>67</v>
      </c>
      <c r="C19" s="9" t="s">
        <v>68</v>
      </c>
      <c r="G19" s="12">
        <v>5.0599999999999996</v>
      </c>
      <c r="H19" s="9">
        <v>920</v>
      </c>
      <c r="I19" s="9">
        <v>2.35</v>
      </c>
      <c r="J19" s="9">
        <v>4.0000000000000001E-3</v>
      </c>
      <c r="K19" s="9">
        <v>6.49</v>
      </c>
      <c r="L19" s="9">
        <v>1.6500000000000001E-2</v>
      </c>
      <c r="M19" s="9">
        <v>0.55700000000000005</v>
      </c>
      <c r="N19" s="9">
        <v>1.19</v>
      </c>
      <c r="O19" s="9">
        <v>0.80100000000000005</v>
      </c>
      <c r="P19" s="9">
        <v>7.15</v>
      </c>
      <c r="Q19" s="9">
        <v>4.28</v>
      </c>
      <c r="R19" s="9">
        <v>64.7</v>
      </c>
      <c r="S19" s="9">
        <v>26.8</v>
      </c>
      <c r="T19" s="9">
        <v>156</v>
      </c>
      <c r="U19" s="9">
        <v>41.9</v>
      </c>
      <c r="V19" s="9">
        <v>530</v>
      </c>
      <c r="W19" s="9">
        <v>92.5</v>
      </c>
      <c r="X19" s="9">
        <v>8900</v>
      </c>
      <c r="Z19" s="9">
        <v>45.3</v>
      </c>
      <c r="AA19" s="9">
        <v>188</v>
      </c>
      <c r="AC19" s="10">
        <v>8.6</v>
      </c>
      <c r="AD19" s="10">
        <v>0.1</v>
      </c>
      <c r="AE19" s="13" t="s">
        <v>147</v>
      </c>
      <c r="AF19" s="13" t="s">
        <v>147</v>
      </c>
      <c r="AG19" s="13" t="s">
        <v>147</v>
      </c>
      <c r="AH19" s="13" t="s">
        <v>147</v>
      </c>
      <c r="AI19" s="13" t="s">
        <v>147</v>
      </c>
      <c r="AJ19" s="13" t="s">
        <v>147</v>
      </c>
      <c r="AK19" s="13" t="s">
        <v>147</v>
      </c>
      <c r="AL19" s="13" t="s">
        <v>147</v>
      </c>
      <c r="AM19" s="13" t="s">
        <v>147</v>
      </c>
      <c r="AN19" s="13" t="s">
        <v>147</v>
      </c>
      <c r="AO19" s="13" t="s">
        <v>147</v>
      </c>
      <c r="AP19" s="13" t="s">
        <v>147</v>
      </c>
      <c r="AQ19" s="13" t="s">
        <v>147</v>
      </c>
      <c r="AR19" s="13" t="s">
        <v>147</v>
      </c>
      <c r="AS19" s="10">
        <f t="shared" si="0"/>
        <v>9832.3885000000009</v>
      </c>
      <c r="AT19" s="10">
        <f t="shared" si="1"/>
        <v>8.2575000000000003</v>
      </c>
      <c r="AU19" s="10">
        <f t="shared" si="2"/>
        <v>925.32099999999991</v>
      </c>
      <c r="AV19" s="11" t="e">
        <f t="shared" si="3"/>
        <v>#VALUE!</v>
      </c>
      <c r="AW19" s="10" t="e">
        <f t="shared" si="4"/>
        <v>#VALUE!</v>
      </c>
      <c r="AX19" s="10" t="e">
        <f t="shared" si="5"/>
        <v>#VALUE!</v>
      </c>
      <c r="AY19" s="10" t="e">
        <f t="shared" si="6"/>
        <v>#VALUE!</v>
      </c>
      <c r="AZ19" s="14">
        <f t="shared" si="7"/>
        <v>4.484522948327822E-3</v>
      </c>
      <c r="BA19" s="15">
        <f t="shared" si="8"/>
        <v>0.70415051683979912</v>
      </c>
      <c r="BB19" s="16">
        <f t="shared" si="9"/>
        <v>957.4338691896545</v>
      </c>
      <c r="BC19" s="16">
        <f t="shared" si="10"/>
        <v>684.28386918965452</v>
      </c>
    </row>
    <row r="20" spans="1:64" ht="16" x14ac:dyDescent="0.2">
      <c r="A20" s="9" t="s">
        <v>78</v>
      </c>
      <c r="B20" s="9" t="s">
        <v>67</v>
      </c>
      <c r="C20" s="9" t="s">
        <v>68</v>
      </c>
      <c r="G20" s="12">
        <v>5.0999999999999996</v>
      </c>
      <c r="H20" s="9">
        <v>1340</v>
      </c>
      <c r="I20" s="9">
        <v>3.21</v>
      </c>
      <c r="J20" s="9">
        <v>7.0000000000000001E-3</v>
      </c>
      <c r="K20" s="9">
        <v>10.199999999999999</v>
      </c>
      <c r="L20" s="9">
        <v>2.0899999999999998E-2</v>
      </c>
      <c r="M20" s="9">
        <v>0.72</v>
      </c>
      <c r="N20" s="9">
        <v>1.77</v>
      </c>
      <c r="O20" s="9">
        <v>1.22</v>
      </c>
      <c r="P20" s="9">
        <v>10.8</v>
      </c>
      <c r="Q20" s="9">
        <v>6.5</v>
      </c>
      <c r="R20" s="9">
        <v>100</v>
      </c>
      <c r="S20" s="9">
        <v>39.9</v>
      </c>
      <c r="T20" s="9">
        <v>235</v>
      </c>
      <c r="U20" s="9">
        <v>61</v>
      </c>
      <c r="V20" s="9">
        <v>730</v>
      </c>
      <c r="W20" s="9">
        <v>125</v>
      </c>
      <c r="X20" s="9">
        <v>8460</v>
      </c>
      <c r="Z20" s="9">
        <v>60</v>
      </c>
      <c r="AA20" s="9">
        <v>218</v>
      </c>
      <c r="AC20" s="10">
        <v>8.6</v>
      </c>
      <c r="AD20" s="10">
        <v>0.1</v>
      </c>
      <c r="AE20" s="13" t="s">
        <v>147</v>
      </c>
      <c r="AF20" s="13" t="s">
        <v>147</v>
      </c>
      <c r="AG20" s="13" t="s">
        <v>147</v>
      </c>
      <c r="AH20" s="13" t="s">
        <v>147</v>
      </c>
      <c r="AI20" s="13" t="s">
        <v>147</v>
      </c>
      <c r="AJ20" s="13" t="s">
        <v>147</v>
      </c>
      <c r="AK20" s="13" t="s">
        <v>147</v>
      </c>
      <c r="AL20" s="13" t="s">
        <v>147</v>
      </c>
      <c r="AM20" s="13" t="s">
        <v>147</v>
      </c>
      <c r="AN20" s="13" t="s">
        <v>147</v>
      </c>
      <c r="AO20" s="13" t="s">
        <v>147</v>
      </c>
      <c r="AP20" s="13" t="s">
        <v>147</v>
      </c>
      <c r="AQ20" s="13" t="s">
        <v>147</v>
      </c>
      <c r="AR20" s="13" t="s">
        <v>147</v>
      </c>
      <c r="AS20" s="10">
        <f t="shared" si="0"/>
        <v>9782.1378999999997</v>
      </c>
      <c r="AT20" s="10">
        <f t="shared" si="1"/>
        <v>12.717899999999998</v>
      </c>
      <c r="AU20" s="10">
        <f t="shared" si="2"/>
        <v>1311.19</v>
      </c>
      <c r="AV20" s="11" t="e">
        <f t="shared" si="3"/>
        <v>#VALUE!</v>
      </c>
      <c r="AW20" s="10" t="e">
        <f t="shared" si="4"/>
        <v>#VALUE!</v>
      </c>
      <c r="AX20" s="10" t="e">
        <f t="shared" si="5"/>
        <v>#VALUE!</v>
      </c>
      <c r="AY20" s="10" t="e">
        <f t="shared" si="6"/>
        <v>#VALUE!</v>
      </c>
      <c r="AZ20" s="14">
        <f t="shared" si="7"/>
        <v>4.3944172557549392E-3</v>
      </c>
      <c r="BA20" s="15">
        <f t="shared" si="8"/>
        <v>0.70757017609793638</v>
      </c>
      <c r="BB20" s="16">
        <f t="shared" si="9"/>
        <v>958.05134036863558</v>
      </c>
      <c r="BC20" s="16">
        <f t="shared" si="10"/>
        <v>684.9013403686356</v>
      </c>
    </row>
    <row r="21" spans="1:64" ht="15.75" customHeight="1" x14ac:dyDescent="0.2">
      <c r="A21" s="9" t="s">
        <v>79</v>
      </c>
      <c r="B21" s="9" t="s">
        <v>67</v>
      </c>
      <c r="C21" s="9" t="s">
        <v>68</v>
      </c>
      <c r="G21" s="12">
        <v>5.1100000000000003</v>
      </c>
      <c r="H21" s="9">
        <v>577</v>
      </c>
      <c r="I21" s="9">
        <v>3.2</v>
      </c>
      <c r="J21" s="9">
        <v>6.7000000000000002E-3</v>
      </c>
      <c r="K21" s="9">
        <v>7.3</v>
      </c>
      <c r="L21" s="9">
        <v>1.4500000000000001E-2</v>
      </c>
      <c r="M21" s="9">
        <v>0.51400000000000001</v>
      </c>
      <c r="N21" s="9">
        <v>0.89</v>
      </c>
      <c r="O21" s="9">
        <v>0.66</v>
      </c>
      <c r="P21" s="9">
        <v>5.55</v>
      </c>
      <c r="Q21" s="9">
        <v>3.05</v>
      </c>
      <c r="R21" s="9">
        <v>45.2</v>
      </c>
      <c r="S21" s="9">
        <v>17.2</v>
      </c>
      <c r="T21" s="9">
        <v>94</v>
      </c>
      <c r="U21" s="9">
        <v>24.2</v>
      </c>
      <c r="V21" s="9">
        <v>278</v>
      </c>
      <c r="W21" s="9">
        <v>48.1</v>
      </c>
      <c r="X21" s="9">
        <v>8780</v>
      </c>
      <c r="Z21" s="9">
        <v>74</v>
      </c>
      <c r="AA21" s="9">
        <v>178</v>
      </c>
      <c r="AC21" s="10">
        <v>8.6</v>
      </c>
      <c r="AD21" s="10">
        <v>0.1</v>
      </c>
      <c r="AE21" s="13" t="s">
        <v>147</v>
      </c>
      <c r="AF21" s="13" t="s">
        <v>147</v>
      </c>
      <c r="AG21" s="13" t="s">
        <v>147</v>
      </c>
      <c r="AH21" s="13" t="s">
        <v>147</v>
      </c>
      <c r="AI21" s="13" t="s">
        <v>147</v>
      </c>
      <c r="AJ21" s="13" t="s">
        <v>147</v>
      </c>
      <c r="AK21" s="13" t="s">
        <v>147</v>
      </c>
      <c r="AL21" s="13" t="s">
        <v>147</v>
      </c>
      <c r="AM21" s="13" t="s">
        <v>147</v>
      </c>
      <c r="AN21" s="13" t="s">
        <v>147</v>
      </c>
      <c r="AO21" s="13" t="s">
        <v>147</v>
      </c>
      <c r="AP21" s="13" t="s">
        <v>147</v>
      </c>
      <c r="AQ21" s="13" t="s">
        <v>147</v>
      </c>
      <c r="AR21" s="13" t="s">
        <v>147</v>
      </c>
      <c r="AS21" s="10">
        <f t="shared" si="0"/>
        <v>9304.6851999999999</v>
      </c>
      <c r="AT21" s="10">
        <f t="shared" si="1"/>
        <v>8.725200000000001</v>
      </c>
      <c r="AU21" s="10">
        <f t="shared" si="2"/>
        <v>516.85</v>
      </c>
      <c r="AV21" s="11" t="e">
        <f t="shared" si="3"/>
        <v>#VALUE!</v>
      </c>
      <c r="AW21" s="10" t="e">
        <f t="shared" si="4"/>
        <v>#VALUE!</v>
      </c>
      <c r="AX21" s="10" t="e">
        <f t="shared" si="5"/>
        <v>#VALUE!</v>
      </c>
      <c r="AY21" s="10" t="e">
        <f t="shared" si="6"/>
        <v>#VALUE!</v>
      </c>
      <c r="AZ21" s="14">
        <f t="shared" si="7"/>
        <v>4.2706343110682299E-3</v>
      </c>
      <c r="BA21" s="15">
        <f t="shared" si="8"/>
        <v>0.70842090013471271</v>
      </c>
      <c r="BB21" s="16">
        <f t="shared" si="9"/>
        <v>958.2050751877083</v>
      </c>
      <c r="BC21" s="16">
        <f t="shared" si="10"/>
        <v>685.05507518770833</v>
      </c>
    </row>
    <row r="22" spans="1:64" ht="15.75" customHeight="1" x14ac:dyDescent="0.2">
      <c r="A22" s="9" t="s">
        <v>80</v>
      </c>
      <c r="B22" s="9" t="s">
        <v>67</v>
      </c>
      <c r="C22" s="9" t="s">
        <v>68</v>
      </c>
      <c r="G22" s="12">
        <v>5</v>
      </c>
      <c r="H22" s="9">
        <v>2600</v>
      </c>
      <c r="I22" s="9">
        <v>6.85</v>
      </c>
      <c r="J22" s="9">
        <v>4.0000000000000001E-3</v>
      </c>
      <c r="K22" s="9">
        <v>22.8</v>
      </c>
      <c r="L22" s="9">
        <v>5.0700000000000002E-2</v>
      </c>
      <c r="M22" s="9">
        <v>1.33</v>
      </c>
      <c r="N22" s="9">
        <v>3.54</v>
      </c>
      <c r="O22" s="9">
        <v>2.5</v>
      </c>
      <c r="P22" s="9">
        <v>23.2</v>
      </c>
      <c r="Q22" s="9">
        <v>13.4</v>
      </c>
      <c r="R22" s="9">
        <v>201</v>
      </c>
      <c r="S22" s="9">
        <v>79.3</v>
      </c>
      <c r="T22" s="9">
        <v>427</v>
      </c>
      <c r="U22" s="9">
        <v>105.9</v>
      </c>
      <c r="V22" s="9">
        <v>1233</v>
      </c>
      <c r="W22" s="9">
        <v>203</v>
      </c>
      <c r="X22" s="9">
        <v>8340</v>
      </c>
      <c r="Z22" s="9">
        <v>169</v>
      </c>
      <c r="AA22" s="9">
        <v>435</v>
      </c>
      <c r="AC22" s="10">
        <v>8.6</v>
      </c>
      <c r="AD22" s="10">
        <v>0.1</v>
      </c>
      <c r="AE22" s="13" t="s">
        <v>147</v>
      </c>
      <c r="AF22" s="13" t="s">
        <v>147</v>
      </c>
      <c r="AG22" s="13" t="s">
        <v>147</v>
      </c>
      <c r="AH22" s="13" t="s">
        <v>147</v>
      </c>
      <c r="AI22" s="13" t="s">
        <v>147</v>
      </c>
      <c r="AJ22" s="13" t="s">
        <v>147</v>
      </c>
      <c r="AK22" s="13" t="s">
        <v>147</v>
      </c>
      <c r="AL22" s="13" t="s">
        <v>147</v>
      </c>
      <c r="AM22" s="13" t="s">
        <v>147</v>
      </c>
      <c r="AN22" s="13" t="s">
        <v>147</v>
      </c>
      <c r="AO22" s="13" t="s">
        <v>147</v>
      </c>
      <c r="AP22" s="13" t="s">
        <v>147</v>
      </c>
      <c r="AQ22" s="13" t="s">
        <v>147</v>
      </c>
      <c r="AR22" s="13" t="s">
        <v>147</v>
      </c>
      <c r="AS22" s="10">
        <f t="shared" si="0"/>
        <v>10656.0247</v>
      </c>
      <c r="AT22" s="10">
        <f t="shared" si="1"/>
        <v>27.724699999999999</v>
      </c>
      <c r="AU22" s="10">
        <f t="shared" si="2"/>
        <v>2291.84</v>
      </c>
      <c r="AV22" s="11" t="e">
        <f t="shared" si="3"/>
        <v>#VALUE!</v>
      </c>
      <c r="AW22" s="10" t="e">
        <f t="shared" si="4"/>
        <v>#VALUE!</v>
      </c>
      <c r="AX22" s="10" t="e">
        <f t="shared" si="5"/>
        <v>#VALUE!</v>
      </c>
      <c r="AY22" s="10" t="e">
        <f t="shared" si="6"/>
        <v>#VALUE!</v>
      </c>
      <c r="AZ22" s="14">
        <f t="shared" si="7"/>
        <v>5.7709036048522611E-3</v>
      </c>
      <c r="BA22" s="15">
        <f t="shared" si="8"/>
        <v>0.69897000433601886</v>
      </c>
      <c r="BB22" s="16">
        <f t="shared" si="9"/>
        <v>956.49996406486162</v>
      </c>
      <c r="BC22" s="16">
        <f t="shared" si="10"/>
        <v>683.34996406486164</v>
      </c>
    </row>
    <row r="23" spans="1:64" ht="15.75" customHeight="1" x14ac:dyDescent="0.2">
      <c r="A23" s="9" t="s">
        <v>81</v>
      </c>
      <c r="B23" s="9" t="s">
        <v>67</v>
      </c>
      <c r="C23" s="9" t="s">
        <v>68</v>
      </c>
      <c r="G23" s="12">
        <v>5.1100000000000003</v>
      </c>
      <c r="H23" s="9">
        <v>744</v>
      </c>
      <c r="I23" s="9">
        <v>2.2200000000000002</v>
      </c>
      <c r="J23" s="9">
        <v>3.3799999999999997E-2</v>
      </c>
      <c r="K23" s="9">
        <v>6.2</v>
      </c>
      <c r="L23" s="9">
        <v>4.2099999999999999E-2</v>
      </c>
      <c r="M23" s="9">
        <v>0.71299999999999997</v>
      </c>
      <c r="N23" s="9">
        <v>1.23</v>
      </c>
      <c r="O23" s="9">
        <v>0.78</v>
      </c>
      <c r="P23" s="9">
        <v>6.81</v>
      </c>
      <c r="Q23" s="9">
        <v>3.8</v>
      </c>
      <c r="R23" s="9">
        <v>55.1</v>
      </c>
      <c r="S23" s="9">
        <v>21.8</v>
      </c>
      <c r="T23" s="9">
        <v>122</v>
      </c>
      <c r="U23" s="9">
        <v>31.6</v>
      </c>
      <c r="V23" s="9">
        <v>391</v>
      </c>
      <c r="W23" s="9">
        <v>66</v>
      </c>
      <c r="X23" s="9">
        <v>8760</v>
      </c>
      <c r="Z23" s="9">
        <v>32.1</v>
      </c>
      <c r="AA23" s="9">
        <v>128</v>
      </c>
      <c r="AC23" s="10">
        <v>8.6</v>
      </c>
      <c r="AD23" s="10">
        <v>0.1</v>
      </c>
      <c r="AE23" s="13" t="s">
        <v>147</v>
      </c>
      <c r="AF23" s="13" t="s">
        <v>147</v>
      </c>
      <c r="AG23" s="13" t="s">
        <v>147</v>
      </c>
      <c r="AH23" s="13" t="s">
        <v>147</v>
      </c>
      <c r="AI23" s="13" t="s">
        <v>147</v>
      </c>
      <c r="AJ23" s="13" t="s">
        <v>147</v>
      </c>
      <c r="AK23" s="13" t="s">
        <v>147</v>
      </c>
      <c r="AL23" s="13" t="s">
        <v>147</v>
      </c>
      <c r="AM23" s="13" t="s">
        <v>147</v>
      </c>
      <c r="AN23" s="13" t="s">
        <v>147</v>
      </c>
      <c r="AO23" s="13" t="s">
        <v>147</v>
      </c>
      <c r="AP23" s="13" t="s">
        <v>147</v>
      </c>
      <c r="AQ23" s="13" t="s">
        <v>147</v>
      </c>
      <c r="AR23" s="13" t="s">
        <v>147</v>
      </c>
      <c r="AS23" s="10">
        <f t="shared" si="0"/>
        <v>9467.1088999999993</v>
      </c>
      <c r="AT23" s="10">
        <f t="shared" si="1"/>
        <v>8.2188999999999997</v>
      </c>
      <c r="AU23" s="10">
        <f t="shared" si="2"/>
        <v>700.12</v>
      </c>
      <c r="AV23" s="11" t="e">
        <f t="shared" si="3"/>
        <v>#VALUE!</v>
      </c>
      <c r="AW23" s="10" t="e">
        <f t="shared" si="4"/>
        <v>#VALUE!</v>
      </c>
      <c r="AX23" s="10" t="e">
        <f t="shared" si="5"/>
        <v>#VALUE!</v>
      </c>
      <c r="AY23" s="10" t="e">
        <f t="shared" si="6"/>
        <v>#VALUE!</v>
      </c>
      <c r="AZ23" s="14">
        <f t="shared" si="7"/>
        <v>8.9388174407244621E-3</v>
      </c>
      <c r="BA23" s="15">
        <f t="shared" si="8"/>
        <v>0.70842090013471271</v>
      </c>
      <c r="BB23" s="16">
        <f t="shared" si="9"/>
        <v>958.2050751877083</v>
      </c>
      <c r="BC23" s="16">
        <f t="shared" si="10"/>
        <v>685.05507518770833</v>
      </c>
      <c r="BL23" s="17"/>
    </row>
    <row r="24" spans="1:64" ht="15.75" customHeight="1" x14ac:dyDescent="0.2">
      <c r="A24" s="9" t="s">
        <v>82</v>
      </c>
      <c r="B24" s="9" t="s">
        <v>83</v>
      </c>
      <c r="C24" s="9" t="s">
        <v>84</v>
      </c>
      <c r="G24" s="12">
        <v>5.29</v>
      </c>
      <c r="H24" s="9">
        <v>508</v>
      </c>
      <c r="I24" s="9">
        <v>4.16</v>
      </c>
      <c r="J24" s="9">
        <v>4.5999999999999999E-3</v>
      </c>
      <c r="K24" s="9">
        <v>3.89</v>
      </c>
      <c r="L24" s="9">
        <v>4.2999999999999997E-2</v>
      </c>
      <c r="M24" s="9">
        <v>1.2350000000000001</v>
      </c>
      <c r="N24" s="9">
        <v>3.04</v>
      </c>
      <c r="O24" s="9">
        <v>1.155</v>
      </c>
      <c r="P24" s="9">
        <v>11.63</v>
      </c>
      <c r="Q24" s="9">
        <v>4.9000000000000004</v>
      </c>
      <c r="R24" s="9">
        <v>54.3</v>
      </c>
      <c r="S24" s="9">
        <v>15.5</v>
      </c>
      <c r="T24" s="9">
        <v>64.099999999999994</v>
      </c>
      <c r="U24" s="9">
        <v>12.6</v>
      </c>
      <c r="V24" s="9">
        <v>119</v>
      </c>
      <c r="W24" s="9">
        <v>16</v>
      </c>
      <c r="X24" s="9">
        <v>9580</v>
      </c>
      <c r="Z24" s="9">
        <v>381</v>
      </c>
      <c r="AA24" s="9">
        <v>1160</v>
      </c>
      <c r="AC24" s="10">
        <v>8.6</v>
      </c>
      <c r="AD24" s="10">
        <v>0.1</v>
      </c>
      <c r="AE24" s="13" t="s">
        <v>147</v>
      </c>
      <c r="AF24" s="13" t="s">
        <v>147</v>
      </c>
      <c r="AG24" s="13" t="s">
        <v>147</v>
      </c>
      <c r="AH24" s="13" t="s">
        <v>147</v>
      </c>
      <c r="AI24" s="13" t="s">
        <v>147</v>
      </c>
      <c r="AJ24" s="13" t="s">
        <v>147</v>
      </c>
      <c r="AK24" s="13" t="s">
        <v>147</v>
      </c>
      <c r="AL24" s="13" t="s">
        <v>147</v>
      </c>
      <c r="AM24" s="13" t="s">
        <v>147</v>
      </c>
      <c r="AN24" s="13" t="s">
        <v>147</v>
      </c>
      <c r="AO24" s="13" t="s">
        <v>147</v>
      </c>
      <c r="AP24" s="13" t="s">
        <v>147</v>
      </c>
      <c r="AQ24" s="13" t="s">
        <v>147</v>
      </c>
      <c r="AR24" s="13" t="s">
        <v>147</v>
      </c>
      <c r="AS24" s="10">
        <f t="shared" si="0"/>
        <v>9887.3976000000002</v>
      </c>
      <c r="AT24" s="10">
        <f t="shared" si="1"/>
        <v>8.2126000000000001</v>
      </c>
      <c r="AU24" s="10">
        <f t="shared" si="2"/>
        <v>302.22500000000002</v>
      </c>
      <c r="AV24" s="11" t="e">
        <f t="shared" si="3"/>
        <v>#VALUE!</v>
      </c>
      <c r="AW24" s="10" t="e">
        <f t="shared" si="4"/>
        <v>#VALUE!</v>
      </c>
      <c r="AX24" s="10" t="e">
        <f t="shared" si="5"/>
        <v>#VALUE!</v>
      </c>
      <c r="AY24" s="10" t="e">
        <f t="shared" si="6"/>
        <v>#VALUE!</v>
      </c>
      <c r="AZ24" s="14">
        <f t="shared" si="7"/>
        <v>5.2709512518905478E-3</v>
      </c>
      <c r="BA24" s="15">
        <f t="shared" si="8"/>
        <v>0.72345567203518579</v>
      </c>
      <c r="BB24" s="16">
        <f t="shared" si="9"/>
        <v>960.93018139047217</v>
      </c>
      <c r="BC24" s="16">
        <f t="shared" si="10"/>
        <v>687.78018139047219</v>
      </c>
    </row>
    <row r="25" spans="1:64" ht="15.75" customHeight="1" x14ac:dyDescent="0.2">
      <c r="A25" s="9" t="s">
        <v>85</v>
      </c>
      <c r="B25" s="9" t="s">
        <v>83</v>
      </c>
      <c r="C25" s="9" t="s">
        <v>84</v>
      </c>
      <c r="G25" s="12">
        <v>5.23</v>
      </c>
      <c r="H25" s="9">
        <v>445</v>
      </c>
      <c r="I25" s="9">
        <v>1.71</v>
      </c>
      <c r="J25" s="9">
        <v>7.1000000000000004E-3</v>
      </c>
      <c r="K25" s="9">
        <v>2.0499999999999998</v>
      </c>
      <c r="L25" s="9">
        <v>7.0999999999999994E-2</v>
      </c>
      <c r="M25" s="9">
        <v>1.8</v>
      </c>
      <c r="N25" s="9">
        <v>4.0599999999999996</v>
      </c>
      <c r="O25" s="9">
        <v>1.96</v>
      </c>
      <c r="P25" s="9">
        <v>14.6</v>
      </c>
      <c r="Q25" s="9">
        <v>5.66</v>
      </c>
      <c r="R25" s="9">
        <v>52.5</v>
      </c>
      <c r="S25" s="9">
        <v>12.6</v>
      </c>
      <c r="T25" s="9">
        <v>42.9</v>
      </c>
      <c r="U25" s="9">
        <v>6.88</v>
      </c>
      <c r="V25" s="9">
        <v>56.5</v>
      </c>
      <c r="W25" s="9">
        <v>7.06</v>
      </c>
      <c r="X25" s="9">
        <v>7830</v>
      </c>
      <c r="Z25" s="9">
        <v>69</v>
      </c>
      <c r="AA25" s="9">
        <v>340</v>
      </c>
      <c r="AC25" s="10">
        <v>8.6</v>
      </c>
      <c r="AD25" s="10">
        <v>0.1</v>
      </c>
      <c r="AE25" s="13" t="s">
        <v>147</v>
      </c>
      <c r="AF25" s="13" t="s">
        <v>147</v>
      </c>
      <c r="AG25" s="13" t="s">
        <v>147</v>
      </c>
      <c r="AH25" s="13" t="s">
        <v>147</v>
      </c>
      <c r="AI25" s="13" t="s">
        <v>147</v>
      </c>
      <c r="AJ25" s="13" t="s">
        <v>147</v>
      </c>
      <c r="AK25" s="13" t="s">
        <v>147</v>
      </c>
      <c r="AL25" s="13" t="s">
        <v>147</v>
      </c>
      <c r="AM25" s="13" t="s">
        <v>147</v>
      </c>
      <c r="AN25" s="13" t="s">
        <v>147</v>
      </c>
      <c r="AO25" s="13" t="s">
        <v>147</v>
      </c>
      <c r="AP25" s="13" t="s">
        <v>147</v>
      </c>
      <c r="AQ25" s="13" t="s">
        <v>147</v>
      </c>
      <c r="AR25" s="13" t="s">
        <v>147</v>
      </c>
      <c r="AS25" s="10">
        <f t="shared" si="0"/>
        <v>8038.6481000000003</v>
      </c>
      <c r="AT25" s="10">
        <f t="shared" si="1"/>
        <v>7.9880999999999993</v>
      </c>
      <c r="AU25" s="10">
        <f t="shared" si="2"/>
        <v>204.72</v>
      </c>
      <c r="AV25" s="11" t="e">
        <f t="shared" si="3"/>
        <v>#VALUE!</v>
      </c>
      <c r="AW25" s="10" t="e">
        <f t="shared" si="4"/>
        <v>#VALUE!</v>
      </c>
      <c r="AX25" s="10" t="e">
        <f t="shared" si="5"/>
        <v>#VALUE!</v>
      </c>
      <c r="AY25" s="10" t="e">
        <f t="shared" si="6"/>
        <v>#VALUE!</v>
      </c>
      <c r="AZ25" s="14">
        <f t="shared" si="7"/>
        <v>5.9713612470545579E-3</v>
      </c>
      <c r="BA25" s="15">
        <f t="shared" si="8"/>
        <v>0.71850168886727428</v>
      </c>
      <c r="BB25" s="16">
        <f t="shared" si="9"/>
        <v>960.03054358200268</v>
      </c>
      <c r="BC25" s="16">
        <f t="shared" si="10"/>
        <v>686.8805435820027</v>
      </c>
    </row>
    <row r="26" spans="1:64" ht="15.75" customHeight="1" x14ac:dyDescent="0.2">
      <c r="A26" s="9" t="s">
        <v>86</v>
      </c>
      <c r="B26" s="9" t="s">
        <v>83</v>
      </c>
      <c r="C26" s="9" t="s">
        <v>84</v>
      </c>
      <c r="G26" s="12">
        <v>5.28</v>
      </c>
      <c r="H26" s="9">
        <v>523</v>
      </c>
      <c r="I26" s="9">
        <v>1.7</v>
      </c>
      <c r="J26" s="9">
        <v>1.5E-3</v>
      </c>
      <c r="K26" s="9">
        <v>1.34</v>
      </c>
      <c r="L26" s="9">
        <v>3.2399999999999998E-2</v>
      </c>
      <c r="M26" s="9">
        <v>0.96899999999999997</v>
      </c>
      <c r="N26" s="9">
        <v>2.31</v>
      </c>
      <c r="O26" s="9">
        <v>1.1870000000000001</v>
      </c>
      <c r="P26" s="9">
        <v>10.5</v>
      </c>
      <c r="Q26" s="9">
        <v>4.57</v>
      </c>
      <c r="R26" s="9">
        <v>49.8</v>
      </c>
      <c r="S26" s="9">
        <v>14.23</v>
      </c>
      <c r="T26" s="9">
        <v>60.2</v>
      </c>
      <c r="U26" s="9">
        <v>12.27</v>
      </c>
      <c r="V26" s="9">
        <v>117.1</v>
      </c>
      <c r="W26" s="9">
        <v>17.329999999999998</v>
      </c>
      <c r="X26" s="9">
        <v>8600</v>
      </c>
      <c r="Z26" s="9">
        <v>37.799999999999997</v>
      </c>
      <c r="AA26" s="9">
        <v>338</v>
      </c>
      <c r="AC26" s="10">
        <v>8.6</v>
      </c>
      <c r="AD26" s="10">
        <v>0.1</v>
      </c>
      <c r="AE26" s="13" t="s">
        <v>147</v>
      </c>
      <c r="AF26" s="13" t="s">
        <v>147</v>
      </c>
      <c r="AG26" s="13" t="s">
        <v>147</v>
      </c>
      <c r="AH26" s="13" t="s">
        <v>147</v>
      </c>
      <c r="AI26" s="13" t="s">
        <v>147</v>
      </c>
      <c r="AJ26" s="13" t="s">
        <v>147</v>
      </c>
      <c r="AK26" s="13" t="s">
        <v>147</v>
      </c>
      <c r="AL26" s="13" t="s">
        <v>147</v>
      </c>
      <c r="AM26" s="13" t="s">
        <v>147</v>
      </c>
      <c r="AN26" s="13" t="s">
        <v>147</v>
      </c>
      <c r="AO26" s="13" t="s">
        <v>147</v>
      </c>
      <c r="AP26" s="13" t="s">
        <v>147</v>
      </c>
      <c r="AQ26" s="13" t="s">
        <v>147</v>
      </c>
      <c r="AR26" s="13" t="s">
        <v>147</v>
      </c>
      <c r="AS26" s="10">
        <f t="shared" si="0"/>
        <v>8891.8399000000009</v>
      </c>
      <c r="AT26" s="10">
        <f t="shared" si="1"/>
        <v>4.6529000000000007</v>
      </c>
      <c r="AU26" s="10">
        <f t="shared" si="2"/>
        <v>289.49700000000001</v>
      </c>
      <c r="AV26" s="11" t="e">
        <f t="shared" si="3"/>
        <v>#VALUE!</v>
      </c>
      <c r="AW26" s="10" t="e">
        <f t="shared" si="4"/>
        <v>#VALUE!</v>
      </c>
      <c r="AX26" s="10" t="e">
        <f t="shared" si="5"/>
        <v>#VALUE!</v>
      </c>
      <c r="AY26" s="10" t="e">
        <f t="shared" si="6"/>
        <v>#VALUE!</v>
      </c>
      <c r="AZ26" s="14">
        <f t="shared" si="7"/>
        <v>5.0618437466855891E-3</v>
      </c>
      <c r="BA26" s="15">
        <f t="shared" si="8"/>
        <v>0.72263392253381231</v>
      </c>
      <c r="BB26" s="16">
        <f t="shared" si="9"/>
        <v>960.78083597238617</v>
      </c>
      <c r="BC26" s="16">
        <f t="shared" si="10"/>
        <v>687.63083597238619</v>
      </c>
      <c r="BD26" s="5"/>
      <c r="BE26" s="5"/>
      <c r="BF26" s="5"/>
      <c r="BG26" s="5"/>
      <c r="BH26" s="5"/>
      <c r="BI26" s="5"/>
      <c r="BJ26" s="5"/>
      <c r="BK26" s="5"/>
      <c r="BL26" s="5"/>
    </row>
    <row r="27" spans="1:64" ht="15.75" customHeight="1" x14ac:dyDescent="0.2">
      <c r="A27" s="9" t="s">
        <v>87</v>
      </c>
      <c r="B27" s="9" t="s">
        <v>83</v>
      </c>
      <c r="C27" s="9" t="s">
        <v>84</v>
      </c>
      <c r="G27" s="12">
        <v>5.22</v>
      </c>
      <c r="H27" s="9">
        <v>694</v>
      </c>
      <c r="I27" s="9">
        <v>3.19</v>
      </c>
      <c r="J27" s="9">
        <v>4.7999999999999996E-3</v>
      </c>
      <c r="K27" s="9">
        <v>2.15</v>
      </c>
      <c r="L27" s="9">
        <v>5.6300000000000003E-2</v>
      </c>
      <c r="M27" s="9">
        <v>1.29</v>
      </c>
      <c r="N27" s="9">
        <v>4.22</v>
      </c>
      <c r="O27" s="9">
        <v>2.44</v>
      </c>
      <c r="P27" s="9">
        <v>21.3</v>
      </c>
      <c r="Q27" s="9">
        <v>8.82</v>
      </c>
      <c r="R27" s="9">
        <v>86.7</v>
      </c>
      <c r="S27" s="9">
        <v>21.3</v>
      </c>
      <c r="T27" s="9">
        <v>75.8</v>
      </c>
      <c r="U27" s="9">
        <v>13.3</v>
      </c>
      <c r="V27" s="9">
        <v>112</v>
      </c>
      <c r="W27" s="9">
        <v>13.6</v>
      </c>
      <c r="X27" s="9">
        <v>9130</v>
      </c>
      <c r="Z27" s="9">
        <v>88</v>
      </c>
      <c r="AA27" s="9">
        <v>723</v>
      </c>
      <c r="AC27" s="10">
        <v>8.6</v>
      </c>
      <c r="AD27" s="10">
        <v>0.1</v>
      </c>
      <c r="AE27" s="13" t="s">
        <v>147</v>
      </c>
      <c r="AF27" s="13" t="s">
        <v>147</v>
      </c>
      <c r="AG27" s="13" t="s">
        <v>147</v>
      </c>
      <c r="AH27" s="13" t="s">
        <v>147</v>
      </c>
      <c r="AI27" s="13" t="s">
        <v>147</v>
      </c>
      <c r="AJ27" s="13" t="s">
        <v>147</v>
      </c>
      <c r="AK27" s="13" t="s">
        <v>147</v>
      </c>
      <c r="AL27" s="13" t="s">
        <v>147</v>
      </c>
      <c r="AM27" s="13" t="s">
        <v>147</v>
      </c>
      <c r="AN27" s="13" t="s">
        <v>147</v>
      </c>
      <c r="AO27" s="13" t="s">
        <v>147</v>
      </c>
      <c r="AP27" s="13" t="s">
        <v>147</v>
      </c>
      <c r="AQ27" s="13" t="s">
        <v>147</v>
      </c>
      <c r="AR27" s="13" t="s">
        <v>147</v>
      </c>
      <c r="AS27" s="10">
        <f t="shared" si="0"/>
        <v>9492.9811000000009</v>
      </c>
      <c r="AT27" s="10">
        <f t="shared" si="1"/>
        <v>7.7210999999999999</v>
      </c>
      <c r="AU27" s="10">
        <f t="shared" si="2"/>
        <v>359.48</v>
      </c>
      <c r="AV27" s="11" t="e">
        <f t="shared" si="3"/>
        <v>#VALUE!</v>
      </c>
      <c r="AW27" s="10" t="e">
        <f t="shared" si="4"/>
        <v>#VALUE!</v>
      </c>
      <c r="AX27" s="10" t="e">
        <f t="shared" si="5"/>
        <v>#VALUE!</v>
      </c>
      <c r="AY27" s="10" t="e">
        <f t="shared" si="6"/>
        <v>#VALUE!</v>
      </c>
      <c r="AZ27" s="14">
        <f t="shared" si="7"/>
        <v>6.6070285923846379E-3</v>
      </c>
      <c r="BA27" s="15">
        <f t="shared" si="8"/>
        <v>0.71767050300226209</v>
      </c>
      <c r="BB27" s="16">
        <f t="shared" si="9"/>
        <v>959.87976615624757</v>
      </c>
      <c r="BC27" s="16">
        <f t="shared" si="10"/>
        <v>686.72976615624759</v>
      </c>
    </row>
    <row r="28" spans="1:64" ht="15.75" customHeight="1" x14ac:dyDescent="0.2">
      <c r="A28" s="9" t="s">
        <v>88</v>
      </c>
      <c r="B28" s="9" t="s">
        <v>83</v>
      </c>
      <c r="C28" s="9" t="s">
        <v>84</v>
      </c>
      <c r="G28" s="12">
        <v>6.21</v>
      </c>
      <c r="H28" s="9">
        <v>499</v>
      </c>
      <c r="I28" s="9">
        <v>4.43</v>
      </c>
      <c r="J28" s="9">
        <v>0.14399999999999999</v>
      </c>
      <c r="K28" s="9">
        <v>4.17</v>
      </c>
      <c r="L28" s="9">
        <v>0.153</v>
      </c>
      <c r="M28" s="9">
        <v>2.4</v>
      </c>
      <c r="N28" s="9">
        <v>4.97</v>
      </c>
      <c r="O28" s="9">
        <v>2.0499999999999998</v>
      </c>
      <c r="P28" s="9">
        <v>17.399999999999999</v>
      </c>
      <c r="Q28" s="9">
        <v>6.69</v>
      </c>
      <c r="R28" s="9">
        <v>61</v>
      </c>
      <c r="S28" s="9">
        <v>13.86</v>
      </c>
      <c r="T28" s="9">
        <v>48.3</v>
      </c>
      <c r="U28" s="9">
        <v>8.06</v>
      </c>
      <c r="V28" s="9">
        <v>68.2</v>
      </c>
      <c r="W28" s="9">
        <v>8.6300000000000008</v>
      </c>
      <c r="X28" s="9">
        <v>8990</v>
      </c>
      <c r="Z28" s="9">
        <v>260</v>
      </c>
      <c r="AA28" s="9">
        <v>916</v>
      </c>
      <c r="AC28" s="10">
        <v>8.6</v>
      </c>
      <c r="AD28" s="10">
        <v>0.1</v>
      </c>
      <c r="AE28" s="13" t="s">
        <v>147</v>
      </c>
      <c r="AF28" s="13" t="s">
        <v>147</v>
      </c>
      <c r="AG28" s="13" t="s">
        <v>147</v>
      </c>
      <c r="AH28" s="13" t="s">
        <v>147</v>
      </c>
      <c r="AI28" s="13" t="s">
        <v>147</v>
      </c>
      <c r="AJ28" s="13" t="s">
        <v>147</v>
      </c>
      <c r="AK28" s="13" t="s">
        <v>147</v>
      </c>
      <c r="AL28" s="13" t="s">
        <v>147</v>
      </c>
      <c r="AM28" s="13" t="s">
        <v>147</v>
      </c>
      <c r="AN28" s="13" t="s">
        <v>147</v>
      </c>
      <c r="AO28" s="13" t="s">
        <v>147</v>
      </c>
      <c r="AP28" s="13" t="s">
        <v>147</v>
      </c>
      <c r="AQ28" s="13" t="s">
        <v>147</v>
      </c>
      <c r="AR28" s="13" t="s">
        <v>147</v>
      </c>
      <c r="AS28" s="10">
        <f t="shared" si="0"/>
        <v>9236.027</v>
      </c>
      <c r="AT28" s="10">
        <f t="shared" si="1"/>
        <v>11.837</v>
      </c>
      <c r="AU28" s="10">
        <f t="shared" si="2"/>
        <v>239.15999999999997</v>
      </c>
      <c r="AV28" s="11" t="e">
        <f t="shared" si="3"/>
        <v>#VALUE!</v>
      </c>
      <c r="AW28" s="10" t="e">
        <f t="shared" si="4"/>
        <v>#VALUE!</v>
      </c>
      <c r="AX28" s="10" t="e">
        <f t="shared" si="5"/>
        <v>#VALUE!</v>
      </c>
      <c r="AY28" s="10" t="e">
        <f t="shared" si="6"/>
        <v>#VALUE!</v>
      </c>
      <c r="AZ28" s="14">
        <f t="shared" si="7"/>
        <v>9.6508972267536717E-3</v>
      </c>
      <c r="BA28" s="15">
        <f t="shared" si="8"/>
        <v>0.7930916001765802</v>
      </c>
      <c r="BB28" s="16">
        <f t="shared" si="9"/>
        <v>973.75679438265513</v>
      </c>
      <c r="BC28" s="16">
        <f t="shared" si="10"/>
        <v>700.60679438265515</v>
      </c>
    </row>
    <row r="29" spans="1:64" ht="15.75" customHeight="1" x14ac:dyDescent="0.2">
      <c r="A29" s="9" t="s">
        <v>89</v>
      </c>
      <c r="B29" s="9" t="s">
        <v>83</v>
      </c>
      <c r="C29" s="9" t="s">
        <v>84</v>
      </c>
      <c r="G29" s="12">
        <v>5.23</v>
      </c>
      <c r="H29" s="9">
        <v>1203</v>
      </c>
      <c r="I29" s="9">
        <v>7.19</v>
      </c>
      <c r="J29" s="9">
        <v>1.2800000000000001E-2</v>
      </c>
      <c r="K29" s="9">
        <v>4.7</v>
      </c>
      <c r="L29" s="9">
        <v>6.3E-2</v>
      </c>
      <c r="M29" s="9">
        <v>1.74</v>
      </c>
      <c r="N29" s="9">
        <v>4.7699999999999996</v>
      </c>
      <c r="O29" s="9">
        <v>1.81</v>
      </c>
      <c r="P29" s="9">
        <v>21.9</v>
      </c>
      <c r="Q29" s="9">
        <v>10.43</v>
      </c>
      <c r="R29" s="9">
        <v>122.7</v>
      </c>
      <c r="S29" s="9">
        <v>37.299999999999997</v>
      </c>
      <c r="T29" s="9">
        <v>156</v>
      </c>
      <c r="U29" s="9">
        <v>30.4</v>
      </c>
      <c r="V29" s="9">
        <v>281</v>
      </c>
      <c r="W29" s="9">
        <v>37.700000000000003</v>
      </c>
      <c r="X29" s="9">
        <v>9640</v>
      </c>
      <c r="Z29" s="9">
        <v>373</v>
      </c>
      <c r="AA29" s="9">
        <v>1520</v>
      </c>
      <c r="AC29" s="10">
        <v>8.6</v>
      </c>
      <c r="AD29" s="10">
        <v>0.1</v>
      </c>
      <c r="AE29" s="13" t="s">
        <v>147</v>
      </c>
      <c r="AF29" s="13" t="s">
        <v>147</v>
      </c>
      <c r="AG29" s="13" t="s">
        <v>147</v>
      </c>
      <c r="AH29" s="13" t="s">
        <v>147</v>
      </c>
      <c r="AI29" s="13" t="s">
        <v>147</v>
      </c>
      <c r="AJ29" s="13" t="s">
        <v>147</v>
      </c>
      <c r="AK29" s="13" t="s">
        <v>147</v>
      </c>
      <c r="AL29" s="13" t="s">
        <v>147</v>
      </c>
      <c r="AM29" s="13" t="s">
        <v>147</v>
      </c>
      <c r="AN29" s="13" t="s">
        <v>147</v>
      </c>
      <c r="AO29" s="13" t="s">
        <v>147</v>
      </c>
      <c r="AP29" s="13" t="s">
        <v>147</v>
      </c>
      <c r="AQ29" s="13" t="s">
        <v>147</v>
      </c>
      <c r="AR29" s="13" t="s">
        <v>147</v>
      </c>
      <c r="AS29" s="10">
        <f t="shared" si="0"/>
        <v>10350.525799999999</v>
      </c>
      <c r="AT29" s="10">
        <f t="shared" si="1"/>
        <v>11.2858</v>
      </c>
      <c r="AU29" s="10">
        <f t="shared" si="2"/>
        <v>704.01</v>
      </c>
      <c r="AV29" s="11" t="e">
        <f t="shared" si="3"/>
        <v>#VALUE!</v>
      </c>
      <c r="AW29" s="10" t="e">
        <f t="shared" si="4"/>
        <v>#VALUE!</v>
      </c>
      <c r="AX29" s="10" t="e">
        <f t="shared" si="5"/>
        <v>#VALUE!</v>
      </c>
      <c r="AY29" s="10" t="e">
        <f t="shared" si="6"/>
        <v>#VALUE!</v>
      </c>
      <c r="AZ29" s="14">
        <f t="shared" si="7"/>
        <v>5.4812398042414353E-3</v>
      </c>
      <c r="BA29" s="15">
        <f t="shared" si="8"/>
        <v>0.71850168886727428</v>
      </c>
      <c r="BB29" s="16">
        <f t="shared" si="9"/>
        <v>960.03054358200268</v>
      </c>
      <c r="BC29" s="16">
        <f t="shared" si="10"/>
        <v>686.8805435820027</v>
      </c>
    </row>
    <row r="30" spans="1:64" ht="15.75" customHeight="1" x14ac:dyDescent="0.2">
      <c r="A30" s="9" t="s">
        <v>90</v>
      </c>
      <c r="B30" s="9" t="s">
        <v>83</v>
      </c>
      <c r="C30" s="9" t="s">
        <v>84</v>
      </c>
      <c r="G30" s="12">
        <v>5.282</v>
      </c>
      <c r="H30" s="9">
        <v>436</v>
      </c>
      <c r="I30" s="9">
        <v>3.33</v>
      </c>
      <c r="J30" s="9">
        <v>2E-3</v>
      </c>
      <c r="K30" s="9">
        <v>3.1</v>
      </c>
      <c r="L30" s="9">
        <v>4.8000000000000001E-2</v>
      </c>
      <c r="M30" s="9">
        <v>1.23</v>
      </c>
      <c r="N30" s="9">
        <v>2.5299999999999998</v>
      </c>
      <c r="O30" s="9">
        <v>1.18</v>
      </c>
      <c r="P30" s="9">
        <v>9.5</v>
      </c>
      <c r="Q30" s="9">
        <v>3.89</v>
      </c>
      <c r="R30" s="9">
        <v>42.1</v>
      </c>
      <c r="S30" s="9">
        <v>12.5</v>
      </c>
      <c r="T30" s="9">
        <v>55.1</v>
      </c>
      <c r="U30" s="9">
        <v>11.9</v>
      </c>
      <c r="V30" s="9">
        <v>125</v>
      </c>
      <c r="W30" s="9">
        <v>18.600000000000001</v>
      </c>
      <c r="X30" s="9">
        <v>8790</v>
      </c>
      <c r="Z30" s="9">
        <v>178</v>
      </c>
      <c r="AA30" s="9">
        <v>661</v>
      </c>
      <c r="AC30" s="10">
        <v>8.6</v>
      </c>
      <c r="AD30" s="10">
        <v>0.1</v>
      </c>
      <c r="AE30" s="13" t="s">
        <v>147</v>
      </c>
      <c r="AF30" s="13" t="s">
        <v>147</v>
      </c>
      <c r="AG30" s="13" t="s">
        <v>147</v>
      </c>
      <c r="AH30" s="13" t="s">
        <v>147</v>
      </c>
      <c r="AI30" s="13" t="s">
        <v>147</v>
      </c>
      <c r="AJ30" s="13" t="s">
        <v>147</v>
      </c>
      <c r="AK30" s="13" t="s">
        <v>147</v>
      </c>
      <c r="AL30" s="13" t="s">
        <v>147</v>
      </c>
      <c r="AM30" s="13" t="s">
        <v>147</v>
      </c>
      <c r="AN30" s="13" t="s">
        <v>147</v>
      </c>
      <c r="AO30" s="13" t="s">
        <v>147</v>
      </c>
      <c r="AP30" s="13" t="s">
        <v>147</v>
      </c>
      <c r="AQ30" s="13" t="s">
        <v>147</v>
      </c>
      <c r="AR30" s="13" t="s">
        <v>147</v>
      </c>
      <c r="AS30" s="10">
        <f t="shared" si="0"/>
        <v>9076.68</v>
      </c>
      <c r="AT30" s="10">
        <f t="shared" si="1"/>
        <v>6.91</v>
      </c>
      <c r="AU30" s="10">
        <f t="shared" si="2"/>
        <v>282.30000000000007</v>
      </c>
      <c r="AV30" s="11" t="e">
        <f t="shared" si="3"/>
        <v>#VALUE!</v>
      </c>
      <c r="AW30" s="10" t="e">
        <f t="shared" si="4"/>
        <v>#VALUE!</v>
      </c>
      <c r="AX30" s="10" t="e">
        <f t="shared" si="5"/>
        <v>#VALUE!</v>
      </c>
      <c r="AY30" s="10" t="e">
        <f t="shared" si="6"/>
        <v>#VALUE!</v>
      </c>
      <c r="AZ30" s="14">
        <f t="shared" si="7"/>
        <v>5.90777066008833E-3</v>
      </c>
      <c r="BA30" s="15">
        <f t="shared" si="8"/>
        <v>0.72279839687090519</v>
      </c>
      <c r="BB30" s="16">
        <f t="shared" si="9"/>
        <v>960.81072395528327</v>
      </c>
      <c r="BC30" s="16">
        <f t="shared" si="10"/>
        <v>687.66072395528329</v>
      </c>
    </row>
    <row r="31" spans="1:64" ht="15.75" customHeight="1" x14ac:dyDescent="0.2">
      <c r="A31" s="9" t="s">
        <v>91</v>
      </c>
      <c r="B31" s="9" t="s">
        <v>83</v>
      </c>
      <c r="C31" s="9" t="s">
        <v>84</v>
      </c>
      <c r="G31" s="12">
        <v>5.25</v>
      </c>
      <c r="H31" s="9">
        <v>559</v>
      </c>
      <c r="I31" s="9">
        <v>3.44</v>
      </c>
      <c r="J31" s="9">
        <v>2.8999999999999998E-3</v>
      </c>
      <c r="K31" s="9">
        <v>2.91</v>
      </c>
      <c r="L31" s="9">
        <v>5.3999999999999999E-2</v>
      </c>
      <c r="M31" s="9">
        <v>1.51</v>
      </c>
      <c r="N31" s="9">
        <v>3.96</v>
      </c>
      <c r="O31" s="9">
        <v>1.89</v>
      </c>
      <c r="P31" s="9">
        <v>15.84</v>
      </c>
      <c r="Q31" s="9">
        <v>6.33</v>
      </c>
      <c r="R31" s="9">
        <v>63.6</v>
      </c>
      <c r="S31" s="9">
        <v>16.399999999999999</v>
      </c>
      <c r="T31" s="9">
        <v>63</v>
      </c>
      <c r="U31" s="9">
        <v>12</v>
      </c>
      <c r="V31" s="9">
        <v>106</v>
      </c>
      <c r="W31" s="9">
        <v>14.5</v>
      </c>
      <c r="X31" s="9">
        <v>9090</v>
      </c>
      <c r="Z31" s="9">
        <v>192</v>
      </c>
      <c r="AA31" s="9">
        <v>789</v>
      </c>
      <c r="AC31" s="10">
        <v>8.6</v>
      </c>
      <c r="AD31" s="10">
        <v>0.1</v>
      </c>
      <c r="AE31" s="13" t="s">
        <v>147</v>
      </c>
      <c r="AF31" s="13" t="s">
        <v>147</v>
      </c>
      <c r="AG31" s="13" t="s">
        <v>147</v>
      </c>
      <c r="AH31" s="13" t="s">
        <v>147</v>
      </c>
      <c r="AI31" s="13" t="s">
        <v>147</v>
      </c>
      <c r="AJ31" s="13" t="s">
        <v>147</v>
      </c>
      <c r="AK31" s="13" t="s">
        <v>147</v>
      </c>
      <c r="AL31" s="13" t="s">
        <v>147</v>
      </c>
      <c r="AM31" s="13" t="s">
        <v>147</v>
      </c>
      <c r="AN31" s="13" t="s">
        <v>147</v>
      </c>
      <c r="AO31" s="13" t="s">
        <v>147</v>
      </c>
      <c r="AP31" s="13" t="s">
        <v>147</v>
      </c>
      <c r="AQ31" s="13" t="s">
        <v>147</v>
      </c>
      <c r="AR31" s="13" t="s">
        <v>147</v>
      </c>
      <c r="AS31" s="10">
        <f t="shared" si="0"/>
        <v>9397.9969000000001</v>
      </c>
      <c r="AT31" s="10">
        <f t="shared" si="1"/>
        <v>8.4368999999999996</v>
      </c>
      <c r="AU31" s="10">
        <f t="shared" si="2"/>
        <v>303.52</v>
      </c>
      <c r="AV31" s="11" t="e">
        <f t="shared" si="3"/>
        <v>#VALUE!</v>
      </c>
      <c r="AW31" s="10" t="e">
        <f t="shared" si="4"/>
        <v>#VALUE!</v>
      </c>
      <c r="AX31" s="10" t="e">
        <f t="shared" si="5"/>
        <v>#VALUE!</v>
      </c>
      <c r="AY31" s="10" t="e">
        <f t="shared" si="6"/>
        <v>#VALUE!</v>
      </c>
      <c r="AZ31" s="14">
        <f t="shared" si="7"/>
        <v>5.4138262588723351E-3</v>
      </c>
      <c r="BA31" s="15">
        <f t="shared" si="8"/>
        <v>0.72015930340595691</v>
      </c>
      <c r="BB31" s="16">
        <f t="shared" si="9"/>
        <v>960.33137694880827</v>
      </c>
      <c r="BC31" s="16">
        <f t="shared" si="10"/>
        <v>687.18137694880829</v>
      </c>
    </row>
    <row r="32" spans="1:64" ht="15.75" customHeight="1" x14ac:dyDescent="0.2">
      <c r="A32" s="9" t="s">
        <v>92</v>
      </c>
      <c r="B32" s="9" t="s">
        <v>83</v>
      </c>
      <c r="C32" s="9" t="s">
        <v>84</v>
      </c>
      <c r="G32" s="12">
        <v>5.31</v>
      </c>
      <c r="H32" s="9">
        <v>689</v>
      </c>
      <c r="I32" s="9">
        <v>2.21</v>
      </c>
      <c r="J32" s="9">
        <v>4.0000000000000001E-3</v>
      </c>
      <c r="K32" s="9">
        <v>1.76</v>
      </c>
      <c r="L32" s="9">
        <v>4.8399999999999999E-2</v>
      </c>
      <c r="M32" s="9">
        <v>1.28</v>
      </c>
      <c r="N32" s="9">
        <v>3.09</v>
      </c>
      <c r="O32" s="9">
        <v>1.34</v>
      </c>
      <c r="P32" s="9">
        <v>13.3</v>
      </c>
      <c r="Q32" s="9">
        <v>5.94</v>
      </c>
      <c r="R32" s="9">
        <v>67.099999999999994</v>
      </c>
      <c r="S32" s="9">
        <v>20</v>
      </c>
      <c r="T32" s="9">
        <v>86</v>
      </c>
      <c r="U32" s="9">
        <v>17</v>
      </c>
      <c r="V32" s="9">
        <v>165</v>
      </c>
      <c r="W32" s="9">
        <v>23.8</v>
      </c>
      <c r="X32" s="9">
        <v>8530</v>
      </c>
      <c r="Z32" s="9">
        <v>76</v>
      </c>
      <c r="AA32" s="9">
        <v>472</v>
      </c>
      <c r="AC32" s="10">
        <v>8.6</v>
      </c>
      <c r="AD32" s="10">
        <v>0.1</v>
      </c>
      <c r="AE32" s="13" t="s">
        <v>147</v>
      </c>
      <c r="AF32" s="13" t="s">
        <v>147</v>
      </c>
      <c r="AG32" s="13" t="s">
        <v>147</v>
      </c>
      <c r="AH32" s="13" t="s">
        <v>147</v>
      </c>
      <c r="AI32" s="13" t="s">
        <v>147</v>
      </c>
      <c r="AJ32" s="13" t="s">
        <v>147</v>
      </c>
      <c r="AK32" s="13" t="s">
        <v>147</v>
      </c>
      <c r="AL32" s="13" t="s">
        <v>147</v>
      </c>
      <c r="AM32" s="13" t="s">
        <v>147</v>
      </c>
      <c r="AN32" s="13" t="s">
        <v>147</v>
      </c>
      <c r="AO32" s="13" t="s">
        <v>147</v>
      </c>
      <c r="AP32" s="13" t="s">
        <v>147</v>
      </c>
      <c r="AQ32" s="13" t="s">
        <v>147</v>
      </c>
      <c r="AR32" s="13" t="s">
        <v>147</v>
      </c>
      <c r="AS32" s="10">
        <f t="shared" si="0"/>
        <v>8935.6623999999993</v>
      </c>
      <c r="AT32" s="10">
        <f t="shared" si="1"/>
        <v>6.1823999999999995</v>
      </c>
      <c r="AU32" s="10">
        <f t="shared" si="2"/>
        <v>402.57</v>
      </c>
      <c r="AV32" s="11" t="e">
        <f t="shared" si="3"/>
        <v>#VALUE!</v>
      </c>
      <c r="AW32" s="10" t="e">
        <f t="shared" si="4"/>
        <v>#VALUE!</v>
      </c>
      <c r="AX32" s="10" t="e">
        <f t="shared" si="5"/>
        <v>#VALUE!</v>
      </c>
      <c r="AY32" s="10" t="e">
        <f t="shared" si="6"/>
        <v>#VALUE!</v>
      </c>
      <c r="AZ32" s="14">
        <f t="shared" si="7"/>
        <v>5.7243066884176174E-3</v>
      </c>
      <c r="BA32" s="15">
        <f t="shared" si="8"/>
        <v>0.72509452108146899</v>
      </c>
      <c r="BB32" s="16">
        <f t="shared" si="9"/>
        <v>961.22816581376946</v>
      </c>
      <c r="BC32" s="16">
        <f t="shared" si="10"/>
        <v>688.07816581376949</v>
      </c>
    </row>
    <row r="33" spans="1:55" ht="15.75" customHeight="1" x14ac:dyDescent="0.2">
      <c r="A33" s="9" t="s">
        <v>93</v>
      </c>
      <c r="B33" s="9" t="s">
        <v>83</v>
      </c>
      <c r="C33" s="9" t="s">
        <v>84</v>
      </c>
      <c r="G33" s="9">
        <v>5.64</v>
      </c>
      <c r="H33" s="9">
        <v>789</v>
      </c>
      <c r="I33" s="9">
        <v>3.62</v>
      </c>
      <c r="J33" s="9">
        <v>1.5100000000000001E-2</v>
      </c>
      <c r="K33" s="9">
        <v>2.91</v>
      </c>
      <c r="L33" s="9">
        <v>5.57E-2</v>
      </c>
      <c r="M33" s="9">
        <v>1.4259999999999999</v>
      </c>
      <c r="N33" s="9">
        <v>3.54</v>
      </c>
      <c r="O33" s="9">
        <v>1.64</v>
      </c>
      <c r="P33" s="9">
        <v>16.510000000000002</v>
      </c>
      <c r="Q33" s="9">
        <v>7.31</v>
      </c>
      <c r="R33" s="9">
        <v>82.2</v>
      </c>
      <c r="S33" s="9">
        <v>22.8</v>
      </c>
      <c r="T33" s="9">
        <v>93.1</v>
      </c>
      <c r="U33" s="9">
        <v>17.899999999999999</v>
      </c>
      <c r="V33" s="9">
        <v>159</v>
      </c>
      <c r="W33" s="9">
        <v>23.4</v>
      </c>
      <c r="X33" s="9">
        <v>9450</v>
      </c>
      <c r="Z33" s="9">
        <v>148</v>
      </c>
      <c r="AA33" s="9">
        <v>728</v>
      </c>
      <c r="AC33" s="10">
        <v>8.6</v>
      </c>
      <c r="AD33" s="10">
        <v>0.1</v>
      </c>
      <c r="AE33" s="13" t="s">
        <v>147</v>
      </c>
      <c r="AF33" s="13" t="s">
        <v>147</v>
      </c>
      <c r="AG33" s="13" t="s">
        <v>147</v>
      </c>
      <c r="AH33" s="13" t="s">
        <v>147</v>
      </c>
      <c r="AI33" s="13" t="s">
        <v>147</v>
      </c>
      <c r="AJ33" s="13" t="s">
        <v>147</v>
      </c>
      <c r="AK33" s="13" t="s">
        <v>147</v>
      </c>
      <c r="AL33" s="13" t="s">
        <v>147</v>
      </c>
      <c r="AM33" s="13" t="s">
        <v>147</v>
      </c>
      <c r="AN33" s="13" t="s">
        <v>147</v>
      </c>
      <c r="AO33" s="13" t="s">
        <v>147</v>
      </c>
      <c r="AP33" s="13" t="s">
        <v>147</v>
      </c>
      <c r="AQ33" s="13" t="s">
        <v>147</v>
      </c>
      <c r="AR33" s="13" t="s">
        <v>147</v>
      </c>
      <c r="AS33" s="10">
        <f t="shared" si="0"/>
        <v>9881.8068000000003</v>
      </c>
      <c r="AT33" s="10">
        <f t="shared" si="1"/>
        <v>7.9467999999999996</v>
      </c>
      <c r="AU33" s="10">
        <f t="shared" si="2"/>
        <v>427.4</v>
      </c>
      <c r="AV33" s="11" t="e">
        <f t="shared" si="3"/>
        <v>#VALUE!</v>
      </c>
      <c r="AW33" s="10" t="e">
        <f t="shared" si="4"/>
        <v>#VALUE!</v>
      </c>
      <c r="AX33" s="10" t="e">
        <f t="shared" si="5"/>
        <v>#VALUE!</v>
      </c>
      <c r="AY33" s="10" t="e">
        <f t="shared" si="6"/>
        <v>#VALUE!</v>
      </c>
      <c r="AZ33" s="14">
        <f t="shared" si="7"/>
        <v>5.9132082119756832E-3</v>
      </c>
      <c r="BA33" s="15">
        <f t="shared" si="8"/>
        <v>0.7512791039833423</v>
      </c>
      <c r="BB33" s="16">
        <f t="shared" si="9"/>
        <v>966.01437886691531</v>
      </c>
      <c r="BC33" s="16">
        <f t="shared" si="10"/>
        <v>692.86437886691533</v>
      </c>
    </row>
    <row r="34" spans="1:55" ht="15.75" customHeight="1" x14ac:dyDescent="0.2">
      <c r="A34" s="9" t="s">
        <v>94</v>
      </c>
      <c r="B34" s="9" t="s">
        <v>83</v>
      </c>
      <c r="C34" s="9" t="s">
        <v>84</v>
      </c>
      <c r="G34" s="9">
        <v>5.46</v>
      </c>
      <c r="H34" s="9">
        <v>638</v>
      </c>
      <c r="I34" s="9">
        <v>2.17</v>
      </c>
      <c r="J34" s="9">
        <v>1.6500000000000001E-2</v>
      </c>
      <c r="K34" s="9">
        <v>1.72</v>
      </c>
      <c r="L34" s="9">
        <v>5.5899999999999998E-2</v>
      </c>
      <c r="M34" s="9">
        <v>1.1299999999999999</v>
      </c>
      <c r="N34" s="9">
        <v>2.99</v>
      </c>
      <c r="O34" s="9">
        <v>1.36</v>
      </c>
      <c r="P34" s="9">
        <v>13.3</v>
      </c>
      <c r="Q34" s="9">
        <v>5.8</v>
      </c>
      <c r="R34" s="9">
        <v>63.5</v>
      </c>
      <c r="S34" s="9">
        <v>18</v>
      </c>
      <c r="T34" s="9">
        <v>72.099999999999994</v>
      </c>
      <c r="U34" s="9">
        <v>13.7</v>
      </c>
      <c r="V34" s="9">
        <v>121</v>
      </c>
      <c r="W34" s="9">
        <v>17.8</v>
      </c>
      <c r="X34" s="9">
        <v>8850</v>
      </c>
      <c r="Z34" s="9">
        <v>61</v>
      </c>
      <c r="AA34" s="9">
        <v>416</v>
      </c>
      <c r="AC34" s="10">
        <v>8.6</v>
      </c>
      <c r="AD34" s="10">
        <v>0.1</v>
      </c>
      <c r="AE34" s="13" t="s">
        <v>147</v>
      </c>
      <c r="AF34" s="13" t="s">
        <v>147</v>
      </c>
      <c r="AG34" s="13" t="s">
        <v>147</v>
      </c>
      <c r="AH34" s="13" t="s">
        <v>147</v>
      </c>
      <c r="AI34" s="13" t="s">
        <v>147</v>
      </c>
      <c r="AJ34" s="13" t="s">
        <v>147</v>
      </c>
      <c r="AK34" s="13" t="s">
        <v>147</v>
      </c>
      <c r="AL34" s="13" t="s">
        <v>147</v>
      </c>
      <c r="AM34" s="13" t="s">
        <v>147</v>
      </c>
      <c r="AN34" s="13" t="s">
        <v>147</v>
      </c>
      <c r="AO34" s="13" t="s">
        <v>147</v>
      </c>
      <c r="AP34" s="13" t="s">
        <v>147</v>
      </c>
      <c r="AQ34" s="13" t="s">
        <v>147</v>
      </c>
      <c r="AR34" s="13" t="s">
        <v>147</v>
      </c>
      <c r="AS34" s="10">
        <f t="shared" si="0"/>
        <v>9182.4724000000006</v>
      </c>
      <c r="AT34" s="10">
        <f t="shared" si="1"/>
        <v>5.9123999999999999</v>
      </c>
      <c r="AU34" s="10">
        <f t="shared" si="2"/>
        <v>329.55</v>
      </c>
      <c r="AV34" s="11" t="e">
        <f t="shared" si="3"/>
        <v>#VALUE!</v>
      </c>
      <c r="AW34" s="10" t="e">
        <f t="shared" si="4"/>
        <v>#VALUE!</v>
      </c>
      <c r="AX34" s="10" t="e">
        <f t="shared" si="5"/>
        <v>#VALUE!</v>
      </c>
      <c r="AY34" s="10" t="e">
        <f t="shared" si="6"/>
        <v>#VALUE!</v>
      </c>
      <c r="AZ34" s="14">
        <f t="shared" si="7"/>
        <v>7.4889488804515724E-3</v>
      </c>
      <c r="BA34" s="15">
        <f t="shared" si="8"/>
        <v>0.73719264270473728</v>
      </c>
      <c r="BB34" s="16">
        <f t="shared" si="9"/>
        <v>963.4336427959006</v>
      </c>
      <c r="BC34" s="16">
        <f t="shared" si="10"/>
        <v>690.28364279590062</v>
      </c>
    </row>
    <row r="35" spans="1:55" ht="15.75" customHeight="1" x14ac:dyDescent="0.2">
      <c r="A35" s="9" t="s">
        <v>95</v>
      </c>
      <c r="B35" s="9" t="s">
        <v>83</v>
      </c>
      <c r="C35" s="9" t="s">
        <v>84</v>
      </c>
      <c r="G35" s="9">
        <v>5.34</v>
      </c>
      <c r="H35" s="9">
        <v>503</v>
      </c>
      <c r="I35" s="9">
        <v>3.93</v>
      </c>
      <c r="J35" s="9">
        <v>9.1999999999999998E-3</v>
      </c>
      <c r="K35" s="9">
        <v>4.29</v>
      </c>
      <c r="L35" s="9">
        <v>8.1000000000000003E-2</v>
      </c>
      <c r="M35" s="9">
        <v>1.97</v>
      </c>
      <c r="N35" s="9">
        <v>4.4400000000000004</v>
      </c>
      <c r="O35" s="9">
        <v>1.88</v>
      </c>
      <c r="P35" s="9">
        <v>15.9</v>
      </c>
      <c r="Q35" s="9">
        <v>6.03</v>
      </c>
      <c r="R35" s="9">
        <v>58.1</v>
      </c>
      <c r="S35" s="9">
        <v>15</v>
      </c>
      <c r="T35" s="9">
        <v>56.6</v>
      </c>
      <c r="U35" s="9">
        <v>10.6</v>
      </c>
      <c r="V35" s="9">
        <v>97.4</v>
      </c>
      <c r="W35" s="9">
        <v>12.7</v>
      </c>
      <c r="X35" s="9">
        <v>9290</v>
      </c>
      <c r="Z35" s="9">
        <v>268</v>
      </c>
      <c r="AA35" s="9">
        <v>834</v>
      </c>
      <c r="AC35" s="10">
        <v>8.6</v>
      </c>
      <c r="AD35" s="10">
        <v>0.1</v>
      </c>
      <c r="AE35" s="13" t="s">
        <v>147</v>
      </c>
      <c r="AF35" s="13" t="s">
        <v>147</v>
      </c>
      <c r="AG35" s="13" t="s">
        <v>147</v>
      </c>
      <c r="AH35" s="13" t="s">
        <v>147</v>
      </c>
      <c r="AI35" s="13" t="s">
        <v>147</v>
      </c>
      <c r="AJ35" s="13" t="s">
        <v>147</v>
      </c>
      <c r="AK35" s="13" t="s">
        <v>147</v>
      </c>
      <c r="AL35" s="13" t="s">
        <v>147</v>
      </c>
      <c r="AM35" s="13" t="s">
        <v>147</v>
      </c>
      <c r="AN35" s="13" t="s">
        <v>147</v>
      </c>
      <c r="AO35" s="13" t="s">
        <v>147</v>
      </c>
      <c r="AP35" s="13" t="s">
        <v>147</v>
      </c>
      <c r="AQ35" s="13" t="s">
        <v>147</v>
      </c>
      <c r="AR35" s="13" t="s">
        <v>147</v>
      </c>
      <c r="AS35" s="10">
        <f t="shared" si="0"/>
        <v>9575.0002000000004</v>
      </c>
      <c r="AT35" s="10">
        <f t="shared" si="1"/>
        <v>10.7902</v>
      </c>
      <c r="AU35" s="10">
        <f t="shared" si="2"/>
        <v>278.64999999999998</v>
      </c>
      <c r="AV35" s="11" t="e">
        <f t="shared" si="3"/>
        <v>#VALUE!</v>
      </c>
      <c r="AW35" s="10" t="e">
        <f t="shared" si="4"/>
        <v>#VALUE!</v>
      </c>
      <c r="AX35" s="10" t="e">
        <f t="shared" si="5"/>
        <v>#VALUE!</v>
      </c>
      <c r="AY35" s="10" t="e">
        <f t="shared" si="6"/>
        <v>#VALUE!</v>
      </c>
      <c r="AZ35" s="14">
        <f t="shared" si="7"/>
        <v>6.2245261301247913E-3</v>
      </c>
      <c r="BA35" s="15">
        <f t="shared" si="8"/>
        <v>0.72754125702855643</v>
      </c>
      <c r="BB35" s="16">
        <f t="shared" si="9"/>
        <v>961.67338869596961</v>
      </c>
      <c r="BC35" s="16">
        <f t="shared" si="10"/>
        <v>688.52338869596963</v>
      </c>
    </row>
    <row r="36" spans="1:55" ht="15.75" customHeight="1" x14ac:dyDescent="0.2">
      <c r="A36" s="9" t="s">
        <v>96</v>
      </c>
      <c r="B36" s="9" t="s">
        <v>83</v>
      </c>
      <c r="C36" s="9" t="s">
        <v>84</v>
      </c>
      <c r="G36" s="9">
        <v>5.34</v>
      </c>
      <c r="H36" s="9">
        <v>530</v>
      </c>
      <c r="I36" s="9">
        <v>3.16</v>
      </c>
      <c r="J36" s="9">
        <v>7.0000000000000001E-3</v>
      </c>
      <c r="K36" s="9">
        <v>3.24</v>
      </c>
      <c r="L36" s="9">
        <v>6.7699999999999996E-2</v>
      </c>
      <c r="M36" s="9">
        <v>1.75</v>
      </c>
      <c r="N36" s="9">
        <v>4.43</v>
      </c>
      <c r="O36" s="9">
        <v>2.2000000000000002</v>
      </c>
      <c r="P36" s="9">
        <v>18.100000000000001</v>
      </c>
      <c r="Q36" s="9">
        <v>6.9</v>
      </c>
      <c r="R36" s="9">
        <v>63.4</v>
      </c>
      <c r="S36" s="9">
        <v>15.6</v>
      </c>
      <c r="T36" s="9">
        <v>56.6</v>
      </c>
      <c r="U36" s="9">
        <v>10.199999999999999</v>
      </c>
      <c r="V36" s="9">
        <v>90</v>
      </c>
      <c r="W36" s="9">
        <v>11.7</v>
      </c>
      <c r="X36" s="9">
        <v>9120</v>
      </c>
      <c r="Z36" s="9">
        <v>190</v>
      </c>
      <c r="AA36" s="9">
        <v>804</v>
      </c>
      <c r="AC36" s="10">
        <v>8.6</v>
      </c>
      <c r="AD36" s="10">
        <v>0.1</v>
      </c>
      <c r="AE36" s="13" t="s">
        <v>147</v>
      </c>
      <c r="AF36" s="13" t="s">
        <v>147</v>
      </c>
      <c r="AG36" s="13" t="s">
        <v>147</v>
      </c>
      <c r="AH36" s="13" t="s">
        <v>147</v>
      </c>
      <c r="AI36" s="13" t="s">
        <v>147</v>
      </c>
      <c r="AJ36" s="13" t="s">
        <v>147</v>
      </c>
      <c r="AK36" s="13" t="s">
        <v>147</v>
      </c>
      <c r="AL36" s="13" t="s">
        <v>147</v>
      </c>
      <c r="AM36" s="13" t="s">
        <v>147</v>
      </c>
      <c r="AN36" s="13" t="s">
        <v>147</v>
      </c>
      <c r="AO36" s="13" t="s">
        <v>147</v>
      </c>
      <c r="AP36" s="13" t="s">
        <v>147</v>
      </c>
      <c r="AQ36" s="13" t="s">
        <v>147</v>
      </c>
      <c r="AR36" s="13" t="s">
        <v>147</v>
      </c>
      <c r="AS36" s="10">
        <f t="shared" si="0"/>
        <v>9404.1947</v>
      </c>
      <c r="AT36" s="10">
        <f t="shared" si="1"/>
        <v>9.4946999999999999</v>
      </c>
      <c r="AU36" s="10">
        <f t="shared" si="2"/>
        <v>279.12999999999994</v>
      </c>
      <c r="AV36" s="11" t="e">
        <f t="shared" si="3"/>
        <v>#VALUE!</v>
      </c>
      <c r="AW36" s="10" t="e">
        <f t="shared" si="4"/>
        <v>#VALUE!</v>
      </c>
      <c r="AX36" s="10" t="e">
        <f t="shared" si="5"/>
        <v>#VALUE!</v>
      </c>
      <c r="AY36" s="10" t="e">
        <f t="shared" si="6"/>
        <v>#VALUE!</v>
      </c>
      <c r="AZ36" s="14">
        <f t="shared" si="7"/>
        <v>5.8564996504311354E-3</v>
      </c>
      <c r="BA36" s="15">
        <f t="shared" si="8"/>
        <v>0.72754125702855643</v>
      </c>
      <c r="BB36" s="16">
        <f t="shared" si="9"/>
        <v>961.67338869596961</v>
      </c>
      <c r="BC36" s="16">
        <f t="shared" si="10"/>
        <v>688.52338869596963</v>
      </c>
    </row>
    <row r="37" spans="1:55" ht="15.75" customHeight="1" x14ac:dyDescent="0.2">
      <c r="A37" s="9" t="s">
        <v>97</v>
      </c>
      <c r="B37" s="9" t="s">
        <v>83</v>
      </c>
      <c r="C37" s="9" t="s">
        <v>84</v>
      </c>
      <c r="G37" s="9">
        <v>5.22</v>
      </c>
      <c r="H37" s="9">
        <v>323</v>
      </c>
      <c r="I37" s="9">
        <v>1.619</v>
      </c>
      <c r="J37" s="9">
        <v>8.2000000000000007E-3</v>
      </c>
      <c r="K37" s="9">
        <v>1.31</v>
      </c>
      <c r="L37" s="9">
        <v>0.05</v>
      </c>
      <c r="M37" s="9">
        <v>1.2</v>
      </c>
      <c r="N37" s="9">
        <v>2.74</v>
      </c>
      <c r="O37" s="9">
        <v>1.35</v>
      </c>
      <c r="P37" s="9">
        <v>9.82</v>
      </c>
      <c r="Q37" s="9">
        <v>3.86</v>
      </c>
      <c r="R37" s="9">
        <v>37</v>
      </c>
      <c r="S37" s="9">
        <v>9.02</v>
      </c>
      <c r="T37" s="9">
        <v>33.1</v>
      </c>
      <c r="U37" s="9">
        <v>6.15</v>
      </c>
      <c r="V37" s="9">
        <v>54.7</v>
      </c>
      <c r="W37" s="9">
        <v>7.3</v>
      </c>
      <c r="X37" s="9">
        <v>8480</v>
      </c>
      <c r="Z37" s="9">
        <v>34.5</v>
      </c>
      <c r="AA37" s="9">
        <v>271</v>
      </c>
      <c r="AC37" s="10">
        <v>8.6</v>
      </c>
      <c r="AD37" s="10">
        <v>0.1</v>
      </c>
      <c r="AE37" s="13" t="s">
        <v>147</v>
      </c>
      <c r="AF37" s="13" t="s">
        <v>147</v>
      </c>
      <c r="AG37" s="13" t="s">
        <v>147</v>
      </c>
      <c r="AH37" s="13" t="s">
        <v>147</v>
      </c>
      <c r="AI37" s="13" t="s">
        <v>147</v>
      </c>
      <c r="AJ37" s="13" t="s">
        <v>147</v>
      </c>
      <c r="AK37" s="13" t="s">
        <v>147</v>
      </c>
      <c r="AL37" s="13" t="s">
        <v>147</v>
      </c>
      <c r="AM37" s="13" t="s">
        <v>147</v>
      </c>
      <c r="AN37" s="13" t="s">
        <v>147</v>
      </c>
      <c r="AO37" s="13" t="s">
        <v>147</v>
      </c>
      <c r="AP37" s="13" t="s">
        <v>147</v>
      </c>
      <c r="AQ37" s="13" t="s">
        <v>147</v>
      </c>
      <c r="AR37" s="13" t="s">
        <v>147</v>
      </c>
      <c r="AS37" s="10">
        <f t="shared" si="0"/>
        <v>8647.6082000000006</v>
      </c>
      <c r="AT37" s="10">
        <f t="shared" si="1"/>
        <v>5.3082000000000003</v>
      </c>
      <c r="AU37" s="10">
        <f t="shared" si="2"/>
        <v>165.04000000000002</v>
      </c>
      <c r="AV37" s="11" t="e">
        <f t="shared" si="3"/>
        <v>#VALUE!</v>
      </c>
      <c r="AW37" s="10" t="e">
        <f t="shared" si="4"/>
        <v>#VALUE!</v>
      </c>
      <c r="AX37" s="10" t="e">
        <f t="shared" si="5"/>
        <v>#VALUE!</v>
      </c>
      <c r="AY37" s="10" t="e">
        <f t="shared" si="6"/>
        <v>#VALUE!</v>
      </c>
      <c r="AZ37" s="14">
        <f t="shared" si="7"/>
        <v>6.3077759651984774E-3</v>
      </c>
      <c r="BA37" s="15">
        <f t="shared" si="8"/>
        <v>0.71767050300226209</v>
      </c>
      <c r="BB37" s="16">
        <f t="shared" si="9"/>
        <v>959.87976615624757</v>
      </c>
      <c r="BC37" s="16">
        <f t="shared" si="10"/>
        <v>686.72976615624759</v>
      </c>
    </row>
    <row r="38" spans="1:55" ht="15.75" customHeight="1" x14ac:dyDescent="0.2">
      <c r="A38" s="9" t="s">
        <v>98</v>
      </c>
      <c r="B38" s="9" t="s">
        <v>83</v>
      </c>
      <c r="C38" s="9" t="s">
        <v>84</v>
      </c>
      <c r="G38" s="9">
        <v>5.32</v>
      </c>
      <c r="H38" s="9">
        <v>549</v>
      </c>
      <c r="I38" s="9">
        <v>1.85</v>
      </c>
      <c r="J38" s="9">
        <v>4.3E-3</v>
      </c>
      <c r="K38" s="9">
        <v>1.49</v>
      </c>
      <c r="L38" s="9">
        <v>0.08</v>
      </c>
      <c r="M38" s="9">
        <v>1.45</v>
      </c>
      <c r="N38" s="9">
        <v>3.4</v>
      </c>
      <c r="O38" s="9">
        <v>1.08</v>
      </c>
      <c r="P38" s="9">
        <v>10.199999999999999</v>
      </c>
      <c r="Q38" s="9">
        <v>4.6500000000000004</v>
      </c>
      <c r="R38" s="9">
        <v>50.7</v>
      </c>
      <c r="S38" s="9">
        <v>15.1</v>
      </c>
      <c r="T38" s="9">
        <v>64.900000000000006</v>
      </c>
      <c r="U38" s="9">
        <v>12.8</v>
      </c>
      <c r="V38" s="9">
        <v>133</v>
      </c>
      <c r="W38" s="9">
        <v>19.2</v>
      </c>
      <c r="X38" s="9">
        <v>8390</v>
      </c>
      <c r="Z38" s="9">
        <v>49.1</v>
      </c>
      <c r="AA38" s="9">
        <v>308</v>
      </c>
      <c r="AC38" s="10">
        <v>8.6</v>
      </c>
      <c r="AD38" s="10">
        <v>0.1</v>
      </c>
      <c r="AE38" s="13" t="s">
        <v>147</v>
      </c>
      <c r="AF38" s="13" t="s">
        <v>147</v>
      </c>
      <c r="AG38" s="13" t="s">
        <v>147</v>
      </c>
      <c r="AH38" s="13" t="s">
        <v>147</v>
      </c>
      <c r="AI38" s="13" t="s">
        <v>147</v>
      </c>
      <c r="AJ38" s="13" t="s">
        <v>147</v>
      </c>
      <c r="AK38" s="13" t="s">
        <v>147</v>
      </c>
      <c r="AL38" s="13" t="s">
        <v>147</v>
      </c>
      <c r="AM38" s="13" t="s">
        <v>147</v>
      </c>
      <c r="AN38" s="13" t="s">
        <v>147</v>
      </c>
      <c r="AO38" s="13" t="s">
        <v>147</v>
      </c>
      <c r="AP38" s="13" t="s">
        <v>147</v>
      </c>
      <c r="AQ38" s="13" t="s">
        <v>147</v>
      </c>
      <c r="AR38" s="13" t="s">
        <v>147</v>
      </c>
      <c r="AS38" s="10">
        <f t="shared" si="0"/>
        <v>8708.0542999999998</v>
      </c>
      <c r="AT38" s="10">
        <f t="shared" si="1"/>
        <v>6.4243000000000006</v>
      </c>
      <c r="AU38" s="10">
        <f t="shared" si="2"/>
        <v>315.03000000000003</v>
      </c>
      <c r="AV38" s="11" t="e">
        <f t="shared" si="3"/>
        <v>#VALUE!</v>
      </c>
      <c r="AW38" s="10" t="e">
        <f t="shared" si="4"/>
        <v>#VALUE!</v>
      </c>
      <c r="AX38" s="10" t="e">
        <f t="shared" si="5"/>
        <v>#VALUE!</v>
      </c>
      <c r="AY38" s="10" t="e">
        <f t="shared" si="6"/>
        <v>#VALUE!</v>
      </c>
      <c r="AZ38" s="14">
        <f t="shared" si="7"/>
        <v>8.3523654159869502E-3</v>
      </c>
      <c r="BA38" s="15">
        <f t="shared" si="8"/>
        <v>0.72591163229504818</v>
      </c>
      <c r="BB38" s="16">
        <f t="shared" si="9"/>
        <v>961.37680646063961</v>
      </c>
      <c r="BC38" s="16">
        <f t="shared" si="10"/>
        <v>688.22680646063964</v>
      </c>
    </row>
    <row r="39" spans="1:55" ht="15.75" customHeight="1" x14ac:dyDescent="0.2">
      <c r="A39" s="9" t="s">
        <v>99</v>
      </c>
      <c r="B39" s="9" t="s">
        <v>83</v>
      </c>
      <c r="C39" s="9" t="s">
        <v>84</v>
      </c>
      <c r="G39" s="9">
        <v>5.18</v>
      </c>
      <c r="H39" s="9">
        <v>456</v>
      </c>
      <c r="I39" s="9">
        <v>3.67</v>
      </c>
      <c r="J39" s="9">
        <v>8.9999999999999998E-4</v>
      </c>
      <c r="K39" s="9">
        <v>3.73</v>
      </c>
      <c r="L39" s="9">
        <v>4.4900000000000002E-2</v>
      </c>
      <c r="M39" s="9">
        <v>1.4319999999999999</v>
      </c>
      <c r="N39" s="9">
        <v>2.92</v>
      </c>
      <c r="O39" s="9">
        <v>1.1619999999999999</v>
      </c>
      <c r="P39" s="9">
        <v>11.03</v>
      </c>
      <c r="Q39" s="9">
        <v>4.57</v>
      </c>
      <c r="R39" s="9">
        <v>48.2</v>
      </c>
      <c r="S39" s="9">
        <v>13.6</v>
      </c>
      <c r="T39" s="9">
        <v>53.4</v>
      </c>
      <c r="U39" s="9">
        <v>9.8000000000000007</v>
      </c>
      <c r="V39" s="9">
        <v>88.3</v>
      </c>
      <c r="W39" s="9">
        <v>12</v>
      </c>
      <c r="X39" s="9">
        <v>9070</v>
      </c>
      <c r="Z39" s="9">
        <v>324</v>
      </c>
      <c r="AA39" s="9">
        <v>975</v>
      </c>
      <c r="AC39" s="10">
        <v>8.6</v>
      </c>
      <c r="AD39" s="10">
        <v>0.1</v>
      </c>
      <c r="AE39" s="13" t="s">
        <v>147</v>
      </c>
      <c r="AF39" s="13" t="s">
        <v>147</v>
      </c>
      <c r="AG39" s="13" t="s">
        <v>147</v>
      </c>
      <c r="AH39" s="13" t="s">
        <v>147</v>
      </c>
      <c r="AI39" s="13" t="s">
        <v>147</v>
      </c>
      <c r="AJ39" s="13" t="s">
        <v>147</v>
      </c>
      <c r="AK39" s="13" t="s">
        <v>147</v>
      </c>
      <c r="AL39" s="13" t="s">
        <v>147</v>
      </c>
      <c r="AM39" s="13" t="s">
        <v>147</v>
      </c>
      <c r="AN39" s="13" t="s">
        <v>147</v>
      </c>
      <c r="AO39" s="13" t="s">
        <v>147</v>
      </c>
      <c r="AP39" s="13" t="s">
        <v>147</v>
      </c>
      <c r="AQ39" s="13" t="s">
        <v>147</v>
      </c>
      <c r="AR39" s="13" t="s">
        <v>147</v>
      </c>
      <c r="AS39" s="10">
        <f t="shared" si="0"/>
        <v>9320.1898000000001</v>
      </c>
      <c r="AT39" s="10">
        <f t="shared" si="1"/>
        <v>8.1278000000000006</v>
      </c>
      <c r="AU39" s="10">
        <f t="shared" si="2"/>
        <v>244.98200000000003</v>
      </c>
      <c r="AV39" s="11" t="e">
        <f t="shared" si="3"/>
        <v>#VALUE!</v>
      </c>
      <c r="AW39" s="10" t="e">
        <f t="shared" si="4"/>
        <v>#VALUE!</v>
      </c>
      <c r="AX39" s="10" t="e">
        <f t="shared" si="5"/>
        <v>#VALUE!</v>
      </c>
      <c r="AY39" s="10" t="e">
        <f t="shared" si="6"/>
        <v>#VALUE!</v>
      </c>
      <c r="AZ39" s="14">
        <f t="shared" si="7"/>
        <v>4.7466895112415362E-3</v>
      </c>
      <c r="BA39" s="15">
        <f t="shared" si="8"/>
        <v>0.71432975974523305</v>
      </c>
      <c r="BB39" s="16">
        <f t="shared" si="9"/>
        <v>959.27423150041329</v>
      </c>
      <c r="BC39" s="16">
        <f t="shared" si="10"/>
        <v>686.12423150041332</v>
      </c>
    </row>
    <row r="40" spans="1:55" ht="15.75" customHeight="1" x14ac:dyDescent="0.2">
      <c r="A40" s="9" t="s">
        <v>100</v>
      </c>
      <c r="B40" s="9" t="s">
        <v>83</v>
      </c>
      <c r="C40" s="9" t="s">
        <v>84</v>
      </c>
      <c r="G40" s="9">
        <v>5.18</v>
      </c>
      <c r="H40" s="9">
        <v>795</v>
      </c>
      <c r="I40" s="9">
        <v>5.44</v>
      </c>
      <c r="J40" s="9">
        <v>2.3E-2</v>
      </c>
      <c r="K40" s="9">
        <v>4.41</v>
      </c>
      <c r="L40" s="9">
        <v>8.5999999999999993E-2</v>
      </c>
      <c r="M40" s="9">
        <v>1.62</v>
      </c>
      <c r="N40" s="9">
        <v>3.78</v>
      </c>
      <c r="O40" s="9">
        <v>1.304</v>
      </c>
      <c r="P40" s="9">
        <v>15.06</v>
      </c>
      <c r="Q40" s="9">
        <v>7.01</v>
      </c>
      <c r="R40" s="9">
        <v>82.1</v>
      </c>
      <c r="S40" s="9">
        <v>24.8</v>
      </c>
      <c r="T40" s="9">
        <v>109</v>
      </c>
      <c r="U40" s="9">
        <v>22</v>
      </c>
      <c r="V40" s="9">
        <v>213</v>
      </c>
      <c r="W40" s="9">
        <v>30.1</v>
      </c>
      <c r="X40" s="9">
        <v>9300</v>
      </c>
      <c r="Z40" s="9">
        <v>339</v>
      </c>
      <c r="AA40" s="9">
        <v>1206</v>
      </c>
      <c r="AC40" s="10">
        <v>8.6</v>
      </c>
      <c r="AD40" s="10">
        <v>0.1</v>
      </c>
      <c r="AE40" s="13" t="s">
        <v>147</v>
      </c>
      <c r="AF40" s="13" t="s">
        <v>147</v>
      </c>
      <c r="AG40" s="13" t="s">
        <v>147</v>
      </c>
      <c r="AH40" s="13" t="s">
        <v>147</v>
      </c>
      <c r="AI40" s="13" t="s">
        <v>147</v>
      </c>
      <c r="AJ40" s="13" t="s">
        <v>147</v>
      </c>
      <c r="AK40" s="13" t="s">
        <v>147</v>
      </c>
      <c r="AL40" s="13" t="s">
        <v>147</v>
      </c>
      <c r="AM40" s="13" t="s">
        <v>147</v>
      </c>
      <c r="AN40" s="13" t="s">
        <v>147</v>
      </c>
      <c r="AO40" s="13" t="s">
        <v>147</v>
      </c>
      <c r="AP40" s="13" t="s">
        <v>147</v>
      </c>
      <c r="AQ40" s="13" t="s">
        <v>147</v>
      </c>
      <c r="AR40" s="13" t="s">
        <v>147</v>
      </c>
      <c r="AS40" s="10">
        <f t="shared" si="0"/>
        <v>9814.2929999999997</v>
      </c>
      <c r="AT40" s="10">
        <f t="shared" si="1"/>
        <v>9.9190000000000005</v>
      </c>
      <c r="AU40" s="10">
        <f t="shared" si="2"/>
        <v>508.154</v>
      </c>
      <c r="AV40" s="11" t="e">
        <f t="shared" si="3"/>
        <v>#VALUE!</v>
      </c>
      <c r="AW40" s="10" t="e">
        <f t="shared" si="4"/>
        <v>#VALUE!</v>
      </c>
      <c r="AX40" s="10" t="e">
        <f t="shared" si="5"/>
        <v>#VALUE!</v>
      </c>
      <c r="AY40" s="10" t="e">
        <f t="shared" si="6"/>
        <v>#VALUE!</v>
      </c>
      <c r="AZ40" s="14">
        <f t="shared" si="7"/>
        <v>8.0365738223269478E-3</v>
      </c>
      <c r="BA40" s="15">
        <f t="shared" si="8"/>
        <v>0.71432975974523305</v>
      </c>
      <c r="BB40" s="16">
        <f t="shared" si="9"/>
        <v>959.27423150041329</v>
      </c>
      <c r="BC40" s="16">
        <f t="shared" si="10"/>
        <v>686.12423150041332</v>
      </c>
    </row>
    <row r="41" spans="1:55" ht="15.75" customHeight="1" x14ac:dyDescent="0.2">
      <c r="A41" s="9" t="s">
        <v>101</v>
      </c>
      <c r="B41" s="9" t="s">
        <v>102</v>
      </c>
      <c r="C41" s="9" t="s">
        <v>68</v>
      </c>
      <c r="D41" s="12"/>
      <c r="E41" s="12"/>
      <c r="G41" s="9">
        <v>5.48</v>
      </c>
      <c r="H41" s="9">
        <v>493</v>
      </c>
      <c r="I41" s="9">
        <v>3.17</v>
      </c>
      <c r="J41" s="9">
        <v>0.2</v>
      </c>
      <c r="K41" s="9">
        <v>11.5</v>
      </c>
      <c r="L41" s="9">
        <v>3.61E-2</v>
      </c>
      <c r="M41" s="9">
        <v>0.6</v>
      </c>
      <c r="N41" s="9">
        <v>2.09</v>
      </c>
      <c r="O41" s="9">
        <v>0.73099999999999998</v>
      </c>
      <c r="P41" s="9">
        <v>13.5</v>
      </c>
      <c r="Q41" s="9">
        <v>4.6100000000000003</v>
      </c>
      <c r="R41" s="9">
        <v>59.2</v>
      </c>
      <c r="S41" s="9">
        <v>20.5</v>
      </c>
      <c r="T41" s="9">
        <v>118.6</v>
      </c>
      <c r="U41" s="9">
        <v>29.2</v>
      </c>
      <c r="V41" s="9">
        <v>285</v>
      </c>
      <c r="W41" s="9">
        <v>61.4</v>
      </c>
      <c r="X41" s="9">
        <v>9200</v>
      </c>
      <c r="Z41" s="9">
        <v>330.94928478543562</v>
      </c>
      <c r="AA41" s="9">
        <v>1018</v>
      </c>
      <c r="AC41" s="10">
        <v>8.6</v>
      </c>
      <c r="AD41" s="10">
        <v>0.1</v>
      </c>
      <c r="AE41" s="13">
        <v>0.84388185654008452</v>
      </c>
      <c r="AF41" s="13">
        <v>18.760195758564439</v>
      </c>
      <c r="AG41" s="13">
        <v>5.8890701468189234E-2</v>
      </c>
      <c r="AH41" s="13">
        <v>1.3129102844638949</v>
      </c>
      <c r="AI41" s="13">
        <v>14.121621621621621</v>
      </c>
      <c r="AJ41" s="13">
        <v>12.984014209591475</v>
      </c>
      <c r="AK41" s="13">
        <v>67.8391959798995</v>
      </c>
      <c r="AL41" s="13">
        <v>127.70083102493075</v>
      </c>
      <c r="AM41" s="13">
        <v>240.65040650406505</v>
      </c>
      <c r="AN41" s="13">
        <v>375.45787545787545</v>
      </c>
      <c r="AO41" s="13">
        <v>741.25</v>
      </c>
      <c r="AP41" s="13">
        <v>1182.1862348178138</v>
      </c>
      <c r="AQ41" s="13">
        <v>1770.1863354037266</v>
      </c>
      <c r="AR41" s="13">
        <v>2495.9349593495936</v>
      </c>
      <c r="AS41" s="10">
        <v>9807.1671000000006</v>
      </c>
      <c r="AT41" s="10">
        <v>14.426099999999998</v>
      </c>
      <c r="AU41" s="10">
        <v>594.83100000000002</v>
      </c>
      <c r="AV41" s="11">
        <v>3.7317320141428974E-2</v>
      </c>
      <c r="AW41" s="10">
        <v>3.1005197901701045E-2</v>
      </c>
      <c r="AX41" s="10">
        <v>1.278719687553074</v>
      </c>
      <c r="AY41" s="10">
        <v>20.359207275469309</v>
      </c>
      <c r="AZ41" s="14">
        <v>9.1084284937466009E-3</v>
      </c>
      <c r="BA41" s="15">
        <v>0.73878055848436919</v>
      </c>
      <c r="BB41" s="16">
        <v>963.72387003857125</v>
      </c>
      <c r="BC41" s="16">
        <v>690.57387003857127</v>
      </c>
    </row>
    <row r="42" spans="1:55" ht="15.75" customHeight="1" x14ac:dyDescent="0.2">
      <c r="A42" s="9" t="s">
        <v>103</v>
      </c>
      <c r="B42" s="9" t="s">
        <v>102</v>
      </c>
      <c r="C42" s="9" t="s">
        <v>68</v>
      </c>
      <c r="D42" s="12"/>
      <c r="E42" s="12"/>
      <c r="G42" s="9">
        <v>4.12</v>
      </c>
      <c r="H42" s="9">
        <v>256</v>
      </c>
      <c r="I42" s="9">
        <v>1.343</v>
      </c>
      <c r="J42" s="9">
        <v>9.9</v>
      </c>
      <c r="K42" s="9">
        <v>27.8</v>
      </c>
      <c r="L42" s="9">
        <v>3.2</v>
      </c>
      <c r="M42" s="9">
        <v>14.5</v>
      </c>
      <c r="N42" s="9">
        <v>4.5</v>
      </c>
      <c r="O42" s="9">
        <v>0.8</v>
      </c>
      <c r="P42" s="9">
        <v>9.4</v>
      </c>
      <c r="Q42" s="9">
        <v>2.69</v>
      </c>
      <c r="R42" s="9">
        <v>31.8</v>
      </c>
      <c r="S42" s="9">
        <v>10.8</v>
      </c>
      <c r="T42" s="9">
        <v>63.2</v>
      </c>
      <c r="U42" s="9">
        <v>14.8</v>
      </c>
      <c r="V42" s="9">
        <v>139</v>
      </c>
      <c r="W42" s="9">
        <v>32</v>
      </c>
      <c r="X42" s="9">
        <v>5210</v>
      </c>
      <c r="Z42" s="9">
        <v>129.178704085844</v>
      </c>
      <c r="AA42" s="9">
        <v>313</v>
      </c>
      <c r="AC42" s="10">
        <v>8.6</v>
      </c>
      <c r="AD42" s="10">
        <v>0.1</v>
      </c>
      <c r="AE42" s="13">
        <v>41.77215189873418</v>
      </c>
      <c r="AF42" s="13">
        <v>45.350734094616641</v>
      </c>
      <c r="AG42" s="13">
        <v>5.2202283849918434</v>
      </c>
      <c r="AH42" s="13">
        <v>31.728665207877462</v>
      </c>
      <c r="AI42" s="13">
        <v>30.405405405405407</v>
      </c>
      <c r="AJ42" s="13">
        <v>14.209591474245117</v>
      </c>
      <c r="AK42" s="13">
        <v>47.236180904522612</v>
      </c>
      <c r="AL42" s="13">
        <v>74.51523545706371</v>
      </c>
      <c r="AM42" s="13">
        <v>129.26829268292684</v>
      </c>
      <c r="AN42" s="13">
        <v>197.80219780219781</v>
      </c>
      <c r="AO42" s="13">
        <v>395</v>
      </c>
      <c r="AP42" s="13">
        <v>599.19028340080979</v>
      </c>
      <c r="AQ42" s="13">
        <v>863.35403726708068</v>
      </c>
      <c r="AR42" s="13">
        <v>1300.8130081300812</v>
      </c>
      <c r="AS42" s="10">
        <v>5574.39</v>
      </c>
      <c r="AT42" s="10">
        <v>59.900000000000006</v>
      </c>
      <c r="AU42" s="10">
        <v>308.99</v>
      </c>
      <c r="AV42" s="11">
        <v>0.85792519005145196</v>
      </c>
      <c r="AW42" s="10">
        <v>4.4264814910022439E-2</v>
      </c>
      <c r="AX42" s="10">
        <v>1.1429251920058103</v>
      </c>
      <c r="AY42" s="10">
        <v>0.7429914768096445</v>
      </c>
      <c r="AZ42" s="14">
        <v>3.3409461663947801E-2</v>
      </c>
      <c r="BA42" s="15">
        <v>0.61489721603313463</v>
      </c>
      <c r="BB42" s="16">
        <v>941.59466527620464</v>
      </c>
      <c r="BC42" s="16">
        <v>668.44466527620466</v>
      </c>
    </row>
    <row r="43" spans="1:55" ht="15.75" customHeight="1" x14ac:dyDescent="0.2">
      <c r="A43" s="9" t="s">
        <v>104</v>
      </c>
      <c r="B43" s="9" t="s">
        <v>102</v>
      </c>
      <c r="C43" s="9" t="s">
        <v>68</v>
      </c>
      <c r="D43" s="12"/>
      <c r="E43" s="12"/>
      <c r="G43" s="9">
        <v>5.58</v>
      </c>
      <c r="H43" s="9">
        <v>815</v>
      </c>
      <c r="I43" s="9">
        <v>4.1500000000000004</v>
      </c>
      <c r="J43" s="9">
        <v>0.2</v>
      </c>
      <c r="K43" s="9">
        <v>26.5</v>
      </c>
      <c r="L43" s="9">
        <v>0.1</v>
      </c>
      <c r="M43" s="9" t="s">
        <v>105</v>
      </c>
      <c r="N43" s="9">
        <v>3.21</v>
      </c>
      <c r="O43" s="9">
        <v>0.94399999999999995</v>
      </c>
      <c r="P43" s="9">
        <v>18</v>
      </c>
      <c r="Q43" s="9">
        <v>6.64</v>
      </c>
      <c r="R43" s="9">
        <v>92.3</v>
      </c>
      <c r="S43" s="9">
        <v>34.1</v>
      </c>
      <c r="T43" s="9">
        <v>202</v>
      </c>
      <c r="U43" s="9">
        <v>49.8</v>
      </c>
      <c r="V43" s="9">
        <v>504</v>
      </c>
      <c r="W43" s="9">
        <v>107.6</v>
      </c>
      <c r="X43" s="9">
        <v>9320</v>
      </c>
      <c r="Z43" s="9">
        <v>123.5699152542373</v>
      </c>
      <c r="AA43" s="9">
        <v>233.3</v>
      </c>
      <c r="AC43" s="10">
        <v>8.6</v>
      </c>
      <c r="AD43" s="10">
        <v>0.1</v>
      </c>
      <c r="AE43" s="13">
        <v>0.84388185654008452</v>
      </c>
      <c r="AF43" s="13">
        <v>43.230016313213703</v>
      </c>
      <c r="AG43" s="13">
        <v>0.16313213703099511</v>
      </c>
      <c r="AH43" s="13" t="s">
        <v>106</v>
      </c>
      <c r="AI43" s="13">
        <v>21.689189189189189</v>
      </c>
      <c r="AJ43" s="13">
        <v>16.767317939609235</v>
      </c>
      <c r="AK43" s="13">
        <v>90.452261306532662</v>
      </c>
      <c r="AL43" s="13">
        <v>183.93351800554015</v>
      </c>
      <c r="AM43" s="13">
        <v>375.20325203252031</v>
      </c>
      <c r="AN43" s="13">
        <v>624.5421245421245</v>
      </c>
      <c r="AO43" s="13">
        <v>1262.5</v>
      </c>
      <c r="AP43" s="13">
        <v>2016.1943319838056</v>
      </c>
      <c r="AQ43" s="13">
        <v>3130.4347826086955</v>
      </c>
      <c r="AR43" s="13">
        <v>4373.9837398373984</v>
      </c>
      <c r="AS43" s="10">
        <v>10365.394</v>
      </c>
      <c r="AT43" s="10">
        <v>30.01</v>
      </c>
      <c r="AU43" s="10">
        <v>1018.5939999999999</v>
      </c>
      <c r="AV43" s="11">
        <v>2.4296946758749702E-2</v>
      </c>
      <c r="AW43" s="10">
        <v>2.3376934925885707E-2</v>
      </c>
      <c r="AX43" s="10">
        <v>1.1539346851665468</v>
      </c>
      <c r="AY43" s="10">
        <v>28.187885482772092</v>
      </c>
      <c r="AZ43" s="14" t="s">
        <v>106</v>
      </c>
      <c r="BA43" s="15">
        <v>0.74663419893757876</v>
      </c>
      <c r="BB43" s="16">
        <v>965.16187398082639</v>
      </c>
      <c r="BC43" s="16">
        <v>692.01187398082641</v>
      </c>
    </row>
    <row r="44" spans="1:55" ht="15.75" customHeight="1" x14ac:dyDescent="0.2">
      <c r="A44" s="9" t="s">
        <v>107</v>
      </c>
      <c r="B44" s="9" t="s">
        <v>102</v>
      </c>
      <c r="C44" s="9" t="s">
        <v>68</v>
      </c>
      <c r="D44" s="12"/>
      <c r="E44" s="12"/>
      <c r="G44" s="9">
        <v>5.61</v>
      </c>
      <c r="H44" s="9">
        <v>537</v>
      </c>
      <c r="I44" s="9">
        <v>2.44</v>
      </c>
      <c r="J44" s="9">
        <v>0.31</v>
      </c>
      <c r="K44" s="9">
        <v>13.68</v>
      </c>
      <c r="L44" s="9">
        <v>0.156</v>
      </c>
      <c r="M44" s="9">
        <v>1.1000000000000001</v>
      </c>
      <c r="N44" s="9">
        <v>1.78</v>
      </c>
      <c r="O44" s="9">
        <v>0.60799999999999998</v>
      </c>
      <c r="P44" s="9">
        <v>11.58</v>
      </c>
      <c r="Q44" s="9">
        <v>4.28</v>
      </c>
      <c r="R44" s="9">
        <v>59.1</v>
      </c>
      <c r="S44" s="9">
        <v>23.7</v>
      </c>
      <c r="T44" s="9">
        <v>138.80000000000001</v>
      </c>
      <c r="U44" s="9">
        <v>34.4</v>
      </c>
      <c r="V44" s="9">
        <v>355</v>
      </c>
      <c r="W44" s="9">
        <v>81.599999999999994</v>
      </c>
      <c r="X44" s="9">
        <v>8740</v>
      </c>
      <c r="Z44" s="9">
        <v>297.39640630729741</v>
      </c>
      <c r="AA44" s="9">
        <v>811</v>
      </c>
      <c r="AC44" s="10">
        <v>8.6</v>
      </c>
      <c r="AD44" s="10">
        <v>0.1</v>
      </c>
      <c r="AE44" s="13">
        <v>1.3080168776371308</v>
      </c>
      <c r="AF44" s="13">
        <v>22.31647634584013</v>
      </c>
      <c r="AG44" s="13">
        <v>0.25448613376835238</v>
      </c>
      <c r="AH44" s="13">
        <v>2.4070021881838075</v>
      </c>
      <c r="AI44" s="13">
        <v>12.027027027027028</v>
      </c>
      <c r="AJ44" s="13">
        <v>10.799289520426289</v>
      </c>
      <c r="AK44" s="13">
        <v>58.190954773869343</v>
      </c>
      <c r="AL44" s="13">
        <v>118.55955678670361</v>
      </c>
      <c r="AM44" s="13">
        <v>240.2439024390244</v>
      </c>
      <c r="AN44" s="13">
        <v>434.06593406593402</v>
      </c>
      <c r="AO44" s="13">
        <v>867.5</v>
      </c>
      <c r="AP44" s="13">
        <v>1392.7125506072873</v>
      </c>
      <c r="AQ44" s="13">
        <v>2204.9689440993789</v>
      </c>
      <c r="AR44" s="13">
        <v>3317.0731707317073</v>
      </c>
      <c r="AS44" s="10">
        <v>9466.0939999999991</v>
      </c>
      <c r="AT44" s="10">
        <v>17.026</v>
      </c>
      <c r="AU44" s="10">
        <v>710.84800000000007</v>
      </c>
      <c r="AV44" s="11">
        <v>6.7915426178741078E-2</v>
      </c>
      <c r="AW44" s="10">
        <v>2.1351372902448401E-2</v>
      </c>
      <c r="AX44" s="10">
        <v>1.2443349530738663</v>
      </c>
      <c r="AY44" s="10">
        <v>9.3578175534851624</v>
      </c>
      <c r="AZ44" s="14">
        <v>2.1469375648820996E-2</v>
      </c>
      <c r="BA44" s="15">
        <v>0.74896286125616141</v>
      </c>
      <c r="BB44" s="16">
        <v>965.58907797654047</v>
      </c>
      <c r="BC44" s="16">
        <v>692.43907797654049</v>
      </c>
    </row>
    <row r="45" spans="1:55" ht="15.75" customHeight="1" x14ac:dyDescent="0.2">
      <c r="A45" s="9" t="s">
        <v>108</v>
      </c>
      <c r="B45" s="9" t="s">
        <v>102</v>
      </c>
      <c r="C45" s="9" t="s">
        <v>68</v>
      </c>
      <c r="D45" s="12"/>
      <c r="E45" s="12"/>
      <c r="G45" s="9">
        <v>5.6</v>
      </c>
      <c r="H45" s="9">
        <v>628</v>
      </c>
      <c r="I45" s="9">
        <v>2.96</v>
      </c>
      <c r="J45" s="9">
        <v>0.12</v>
      </c>
      <c r="K45" s="9">
        <v>11.86</v>
      </c>
      <c r="L45" s="9">
        <v>2.5700000000000001E-2</v>
      </c>
      <c r="M45" s="9">
        <v>0.496</v>
      </c>
      <c r="N45" s="9">
        <v>1.54</v>
      </c>
      <c r="O45" s="9">
        <v>0.61899999999999999</v>
      </c>
      <c r="P45" s="9">
        <v>12.53</v>
      </c>
      <c r="Q45" s="9">
        <v>4.8600000000000003</v>
      </c>
      <c r="R45" s="9">
        <v>68.099999999999994</v>
      </c>
      <c r="S45" s="9">
        <v>27.6</v>
      </c>
      <c r="T45" s="9">
        <v>167.1</v>
      </c>
      <c r="U45" s="9">
        <v>41.9</v>
      </c>
      <c r="V45" s="9">
        <v>440</v>
      </c>
      <c r="W45" s="9">
        <v>95.8</v>
      </c>
      <c r="X45" s="9">
        <v>9340</v>
      </c>
      <c r="Z45" s="9">
        <v>332.71889400921663</v>
      </c>
      <c r="AA45" s="9">
        <v>722</v>
      </c>
      <c r="AC45" s="10">
        <v>8.6</v>
      </c>
      <c r="AD45" s="10">
        <v>0.1</v>
      </c>
      <c r="AE45" s="13">
        <v>0.50632911392405067</v>
      </c>
      <c r="AF45" s="13">
        <v>19.347471451876018</v>
      </c>
      <c r="AG45" s="13">
        <v>4.1924959216965742E-2</v>
      </c>
      <c r="AH45" s="13">
        <v>1.0853391684901532</v>
      </c>
      <c r="AI45" s="13">
        <v>10.405405405405407</v>
      </c>
      <c r="AJ45" s="13">
        <v>10.99467140319716</v>
      </c>
      <c r="AK45" s="13">
        <v>62.964824120603012</v>
      </c>
      <c r="AL45" s="13">
        <v>134.62603878116343</v>
      </c>
      <c r="AM45" s="13">
        <v>276.82926829268291</v>
      </c>
      <c r="AN45" s="13">
        <v>505.49450549450552</v>
      </c>
      <c r="AO45" s="13">
        <v>1044.375</v>
      </c>
      <c r="AP45" s="13">
        <v>1696.3562753036438</v>
      </c>
      <c r="AQ45" s="13">
        <v>2732.9192546583849</v>
      </c>
      <c r="AR45" s="13">
        <v>3894.3089430894306</v>
      </c>
      <c r="AS45" s="10">
        <v>10212.5507</v>
      </c>
      <c r="AT45" s="10">
        <v>14.041699999999999</v>
      </c>
      <c r="AU45" s="10">
        <v>860.04899999999998</v>
      </c>
      <c r="AV45" s="11">
        <v>3.0386960686592156E-2</v>
      </c>
      <c r="AW45" s="10">
        <v>1.8639917839540325E-2</v>
      </c>
      <c r="AX45" s="10">
        <v>1.3093409633762978</v>
      </c>
      <c r="AY45" s="10">
        <v>32.126182836057204</v>
      </c>
      <c r="AZ45" s="14">
        <v>7.8440246276903648E-3</v>
      </c>
      <c r="BA45" s="15">
        <v>0.74818802700620035</v>
      </c>
      <c r="BB45" s="16">
        <v>965.44688903234339</v>
      </c>
      <c r="BC45" s="16">
        <v>692.29688903234342</v>
      </c>
    </row>
    <row r="46" spans="1:55" ht="15.75" customHeight="1" x14ac:dyDescent="0.2">
      <c r="A46" s="9" t="s">
        <v>109</v>
      </c>
      <c r="B46" s="9" t="s">
        <v>102</v>
      </c>
      <c r="C46" s="9" t="s">
        <v>68</v>
      </c>
      <c r="D46" s="12"/>
      <c r="E46" s="12"/>
      <c r="G46" s="9">
        <v>5.47</v>
      </c>
      <c r="H46" s="9">
        <v>764</v>
      </c>
      <c r="I46" s="9">
        <v>3.62</v>
      </c>
      <c r="J46" s="9">
        <v>1.6400000000000001E-2</v>
      </c>
      <c r="K46" s="9">
        <v>14.1</v>
      </c>
      <c r="L46" s="9">
        <v>3.5499999999999997E-2</v>
      </c>
      <c r="M46" s="9">
        <v>0.64600000000000002</v>
      </c>
      <c r="N46" s="9">
        <v>1.98</v>
      </c>
      <c r="O46" s="9">
        <v>1.07</v>
      </c>
      <c r="P46" s="9">
        <v>14.6</v>
      </c>
      <c r="Q46" s="9">
        <v>5.58</v>
      </c>
      <c r="R46" s="9">
        <v>78.5</v>
      </c>
      <c r="S46" s="9">
        <v>31.8</v>
      </c>
      <c r="T46" s="9">
        <v>186</v>
      </c>
      <c r="U46" s="9">
        <v>46.8</v>
      </c>
      <c r="V46" s="9">
        <v>516</v>
      </c>
      <c r="W46" s="9">
        <v>105.7</v>
      </c>
      <c r="X46" s="9">
        <v>7970</v>
      </c>
      <c r="Z46" s="9">
        <v>77.694548481065326</v>
      </c>
      <c r="AA46" s="9">
        <v>186.7</v>
      </c>
      <c r="AC46" s="10">
        <v>8.6</v>
      </c>
      <c r="AD46" s="10">
        <v>0.1</v>
      </c>
      <c r="AE46" s="13">
        <v>6.9198312236286932E-2</v>
      </c>
      <c r="AF46" s="13">
        <v>23.001631321370311</v>
      </c>
      <c r="AG46" s="13">
        <v>5.7911908646003256E-2</v>
      </c>
      <c r="AH46" s="13">
        <v>1.4135667396061269</v>
      </c>
      <c r="AI46" s="13">
        <v>13.378378378378379</v>
      </c>
      <c r="AJ46" s="13">
        <v>19.005328596802844</v>
      </c>
      <c r="AK46" s="13">
        <v>73.366834170854261</v>
      </c>
      <c r="AL46" s="13">
        <v>154.57063711911357</v>
      </c>
      <c r="AM46" s="13">
        <v>319.10569105691059</v>
      </c>
      <c r="AN46" s="13">
        <v>582.41758241758237</v>
      </c>
      <c r="AO46" s="13">
        <v>1162.5</v>
      </c>
      <c r="AP46" s="13">
        <v>1894.7368421052631</v>
      </c>
      <c r="AQ46" s="13">
        <v>3204.9689440993789</v>
      </c>
      <c r="AR46" s="13">
        <v>4296.747967479675</v>
      </c>
      <c r="AS46" s="10">
        <v>8972.8279000000002</v>
      </c>
      <c r="AT46" s="10">
        <v>16.777900000000002</v>
      </c>
      <c r="AU46" s="10">
        <v>988.03</v>
      </c>
      <c r="AV46" s="11">
        <v>3.2300213766859077E-3</v>
      </c>
      <c r="AW46" s="10">
        <v>1.8520331390895498E-2</v>
      </c>
      <c r="AX46" s="10">
        <v>1.8491526182389151</v>
      </c>
      <c r="AY46" s="10">
        <v>87.905213780177448</v>
      </c>
      <c r="AZ46" s="14">
        <v>8.3192339355249254E-3</v>
      </c>
      <c r="BA46" s="15">
        <v>0.73798732633343078</v>
      </c>
      <c r="BB46" s="16">
        <v>963.57886720840747</v>
      </c>
      <c r="BC46" s="16">
        <v>690.4288672084075</v>
      </c>
    </row>
    <row r="47" spans="1:55" ht="15.75" customHeight="1" x14ac:dyDescent="0.2">
      <c r="A47" s="9" t="s">
        <v>110</v>
      </c>
      <c r="B47" s="9" t="s">
        <v>102</v>
      </c>
      <c r="C47" s="9" t="s">
        <v>68</v>
      </c>
      <c r="D47" s="12"/>
      <c r="E47" s="12"/>
      <c r="G47" s="9">
        <v>5.4</v>
      </c>
      <c r="H47" s="9">
        <v>1399</v>
      </c>
      <c r="I47" s="9">
        <v>2.95</v>
      </c>
      <c r="J47" s="9">
        <v>0.23</v>
      </c>
      <c r="K47" s="9">
        <v>8.23</v>
      </c>
      <c r="L47" s="9">
        <v>5.16E-2</v>
      </c>
      <c r="M47" s="9">
        <v>1.1399999999999999</v>
      </c>
      <c r="N47" s="9">
        <v>4.0199999999999996</v>
      </c>
      <c r="O47" s="9">
        <v>0.72599999999999998</v>
      </c>
      <c r="P47" s="9">
        <v>30.1</v>
      </c>
      <c r="Q47" s="9">
        <v>11.66</v>
      </c>
      <c r="R47" s="9">
        <v>170</v>
      </c>
      <c r="S47" s="9">
        <v>67.5</v>
      </c>
      <c r="T47" s="9">
        <v>357</v>
      </c>
      <c r="U47" s="9">
        <v>81.8</v>
      </c>
      <c r="V47" s="9">
        <v>819</v>
      </c>
      <c r="W47" s="9">
        <v>159</v>
      </c>
      <c r="X47" s="9">
        <v>8870</v>
      </c>
      <c r="Z47" s="9">
        <v>292.29756418696513</v>
      </c>
      <c r="AA47" s="9">
        <v>444</v>
      </c>
      <c r="AC47" s="10">
        <v>8.6</v>
      </c>
      <c r="AD47" s="10">
        <v>0.1</v>
      </c>
      <c r="AE47" s="13">
        <v>0.97046413502109719</v>
      </c>
      <c r="AF47" s="13">
        <v>13.425774877650898</v>
      </c>
      <c r="AG47" s="13">
        <v>8.4176182707993472E-2</v>
      </c>
      <c r="AH47" s="13">
        <v>2.4945295404814001</v>
      </c>
      <c r="AI47" s="13">
        <v>27.162162162162161</v>
      </c>
      <c r="AJ47" s="13">
        <v>12.895204262877442</v>
      </c>
      <c r="AK47" s="13">
        <v>151.25628140703517</v>
      </c>
      <c r="AL47" s="13">
        <v>322.9916897506925</v>
      </c>
      <c r="AM47" s="13">
        <v>691.05691056910575</v>
      </c>
      <c r="AN47" s="13">
        <v>1236.2637362637363</v>
      </c>
      <c r="AO47" s="13">
        <v>2231.25</v>
      </c>
      <c r="AP47" s="13">
        <v>3311.7408906882592</v>
      </c>
      <c r="AQ47" s="13">
        <v>5086.95652173913</v>
      </c>
      <c r="AR47" s="13">
        <v>6463.4146341463411</v>
      </c>
      <c r="AS47" s="10">
        <v>10580.4576</v>
      </c>
      <c r="AT47" s="10">
        <v>13.671600000000002</v>
      </c>
      <c r="AU47" s="10">
        <v>1700.806</v>
      </c>
      <c r="AV47" s="11">
        <v>2.2311487303463814E-2</v>
      </c>
      <c r="AW47" s="10">
        <v>2.4056264658774699E-2</v>
      </c>
      <c r="AX47" s="10">
        <v>0.61325111776605101</v>
      </c>
      <c r="AY47" s="10">
        <v>11.364299969247453</v>
      </c>
      <c r="AZ47" s="14">
        <v>6.8522366274577154E-3</v>
      </c>
      <c r="BA47" s="15">
        <v>0.7323937598229685</v>
      </c>
      <c r="BB47" s="16">
        <v>962.557600703003</v>
      </c>
      <c r="BC47" s="16">
        <v>689.40760070300303</v>
      </c>
    </row>
    <row r="48" spans="1:55" ht="15.75" customHeight="1" x14ac:dyDescent="0.2">
      <c r="A48" s="9" t="s">
        <v>111</v>
      </c>
      <c r="B48" s="9" t="s">
        <v>102</v>
      </c>
      <c r="C48" s="9" t="s">
        <v>68</v>
      </c>
      <c r="D48" s="12"/>
      <c r="E48" s="12"/>
      <c r="G48" s="9">
        <v>5.57</v>
      </c>
      <c r="H48" s="9">
        <v>1420</v>
      </c>
      <c r="I48" s="9">
        <v>2.0299999999999998</v>
      </c>
      <c r="J48" s="9">
        <v>3.0800000000000001E-2</v>
      </c>
      <c r="K48" s="9">
        <v>7.88</v>
      </c>
      <c r="L48" s="9">
        <v>0.13</v>
      </c>
      <c r="M48" s="9">
        <v>2.25</v>
      </c>
      <c r="N48" s="9">
        <v>4.38</v>
      </c>
      <c r="O48" s="9">
        <v>2.06</v>
      </c>
      <c r="P48" s="9">
        <v>26.5</v>
      </c>
      <c r="Q48" s="9">
        <v>9.75</v>
      </c>
      <c r="R48" s="9">
        <v>131.9</v>
      </c>
      <c r="S48" s="9">
        <v>59.2</v>
      </c>
      <c r="T48" s="9">
        <v>296</v>
      </c>
      <c r="U48" s="9">
        <v>71.2</v>
      </c>
      <c r="V48" s="9">
        <v>858</v>
      </c>
      <c r="W48" s="9">
        <v>162</v>
      </c>
      <c r="X48" s="9">
        <v>8280</v>
      </c>
      <c r="Z48" s="9">
        <v>186.7816091954023</v>
      </c>
      <c r="AA48" s="9">
        <v>455</v>
      </c>
      <c r="AC48" s="10">
        <v>8.6</v>
      </c>
      <c r="AD48" s="10">
        <v>0.1</v>
      </c>
      <c r="AE48" s="13">
        <v>0.12995780590717301</v>
      </c>
      <c r="AF48" s="13">
        <v>12.854812398042414</v>
      </c>
      <c r="AG48" s="13">
        <v>0.21207177814029365</v>
      </c>
      <c r="AH48" s="13">
        <v>4.9234135667396055</v>
      </c>
      <c r="AI48" s="13">
        <v>29.594594594594597</v>
      </c>
      <c r="AJ48" s="13">
        <v>36.589698046181176</v>
      </c>
      <c r="AK48" s="13">
        <v>133.16582914572862</v>
      </c>
      <c r="AL48" s="13">
        <v>270.08310249307482</v>
      </c>
      <c r="AM48" s="13">
        <v>536.17886178861795</v>
      </c>
      <c r="AN48" s="13">
        <v>1084.2490842490843</v>
      </c>
      <c r="AO48" s="13">
        <v>1850</v>
      </c>
      <c r="AP48" s="13">
        <v>2882.5910931174089</v>
      </c>
      <c r="AQ48" s="13">
        <v>5329.1925465838503</v>
      </c>
      <c r="AR48" s="13">
        <v>6585.3658536585363</v>
      </c>
      <c r="AS48" s="10">
        <v>9911.2808000000005</v>
      </c>
      <c r="AT48" s="10">
        <v>14.6708</v>
      </c>
      <c r="AU48" s="10">
        <v>1620.99</v>
      </c>
      <c r="AV48" s="11">
        <v>2.7422266348676545E-3</v>
      </c>
      <c r="AW48" s="10">
        <v>2.0216416917257802E-2</v>
      </c>
      <c r="AX48" s="10">
        <v>1.776663704608513</v>
      </c>
      <c r="AY48" s="10">
        <v>18.733149776222803</v>
      </c>
      <c r="AZ48" s="14">
        <v>8.7467826717418894E-3</v>
      </c>
      <c r="BA48" s="15">
        <v>0.74585519517372889</v>
      </c>
      <c r="BB48" s="16">
        <v>965.01904646364517</v>
      </c>
      <c r="BC48" s="16">
        <v>691.86904646364519</v>
      </c>
    </row>
    <row r="49" spans="1:55" ht="15.75" customHeight="1" x14ac:dyDescent="0.2">
      <c r="A49" s="9" t="s">
        <v>112</v>
      </c>
      <c r="B49" s="9" t="s">
        <v>102</v>
      </c>
      <c r="C49" s="9" t="s">
        <v>68</v>
      </c>
      <c r="D49" s="12"/>
      <c r="E49" s="12"/>
      <c r="G49" s="9">
        <v>5.68</v>
      </c>
      <c r="H49" s="9">
        <v>1270</v>
      </c>
      <c r="I49" s="9">
        <v>9.15</v>
      </c>
      <c r="J49" s="9">
        <v>1.1499999999999999</v>
      </c>
      <c r="K49" s="9">
        <v>22.1</v>
      </c>
      <c r="L49" s="9">
        <v>0.67</v>
      </c>
      <c r="M49" s="9">
        <v>5.7</v>
      </c>
      <c r="N49" s="9">
        <v>5.76</v>
      </c>
      <c r="O49" s="9">
        <v>3.85</v>
      </c>
      <c r="P49" s="9">
        <v>36.6</v>
      </c>
      <c r="Q49" s="9">
        <v>11.73</v>
      </c>
      <c r="R49" s="9">
        <v>134</v>
      </c>
      <c r="S49" s="9">
        <v>52.2</v>
      </c>
      <c r="T49" s="9">
        <v>221</v>
      </c>
      <c r="U49" s="9">
        <v>48</v>
      </c>
      <c r="V49" s="9">
        <v>545</v>
      </c>
      <c r="W49" s="9">
        <v>91</v>
      </c>
      <c r="X49" s="9">
        <v>8940</v>
      </c>
      <c r="Z49" s="9">
        <v>245.03816793893131</v>
      </c>
      <c r="AA49" s="9">
        <v>513.6</v>
      </c>
      <c r="AC49" s="10">
        <v>8.6</v>
      </c>
      <c r="AD49" s="10">
        <v>0.1</v>
      </c>
      <c r="AE49" s="13">
        <v>4.852320675105485</v>
      </c>
      <c r="AF49" s="13">
        <v>36.052202283849923</v>
      </c>
      <c r="AG49" s="13">
        <v>1.0929853181076672</v>
      </c>
      <c r="AH49" s="13">
        <v>12.472647702407002</v>
      </c>
      <c r="AI49" s="13">
        <v>38.918918918918919</v>
      </c>
      <c r="AJ49" s="13">
        <v>68.383658969804628</v>
      </c>
      <c r="AK49" s="13">
        <v>183.91959798994975</v>
      </c>
      <c r="AL49" s="13">
        <v>324.93074792243766</v>
      </c>
      <c r="AM49" s="13">
        <v>544.71544715447158</v>
      </c>
      <c r="AN49" s="13">
        <v>956.04395604395609</v>
      </c>
      <c r="AO49" s="13">
        <v>1381.25</v>
      </c>
      <c r="AP49" s="13">
        <v>1943.3198380566803</v>
      </c>
      <c r="AQ49" s="13">
        <v>3385.0931677018634</v>
      </c>
      <c r="AR49" s="13">
        <v>3699.1869918699185</v>
      </c>
      <c r="AS49" s="10">
        <v>10118.76</v>
      </c>
      <c r="AT49" s="10">
        <v>35.380000000000003</v>
      </c>
      <c r="AU49" s="10">
        <v>1149.1399999999999</v>
      </c>
      <c r="AV49" s="11">
        <v>7.785779423604558E-2</v>
      </c>
      <c r="AW49" s="10">
        <v>4.3957216352381055E-2</v>
      </c>
      <c r="AX49" s="10">
        <v>2.4638084887756566</v>
      </c>
      <c r="AY49" s="10">
        <v>3.7873686022618922</v>
      </c>
      <c r="AZ49" s="14">
        <v>1.7794567986033599E-2</v>
      </c>
      <c r="BA49" s="15">
        <v>0.75434833571101889</v>
      </c>
      <c r="BB49" s="16">
        <v>966.57851861026188</v>
      </c>
      <c r="BC49" s="16">
        <v>693.4285186102619</v>
      </c>
    </row>
    <row r="50" spans="1:55" ht="15.75" customHeight="1" x14ac:dyDescent="0.2">
      <c r="A50" s="9" t="s">
        <v>113</v>
      </c>
      <c r="B50" s="9" t="s">
        <v>102</v>
      </c>
      <c r="C50" s="9" t="s">
        <v>68</v>
      </c>
      <c r="D50" s="12"/>
      <c r="E50" s="12"/>
      <c r="G50" s="9">
        <v>5.91</v>
      </c>
      <c r="H50" s="9">
        <v>752</v>
      </c>
      <c r="I50" s="9">
        <v>3.17</v>
      </c>
      <c r="J50" s="9">
        <v>3.9E-2</v>
      </c>
      <c r="K50" s="9">
        <v>10.38</v>
      </c>
      <c r="L50" s="9">
        <v>3.78E-2</v>
      </c>
      <c r="M50" s="9">
        <v>0.61199999999999999</v>
      </c>
      <c r="N50" s="9">
        <v>1.58</v>
      </c>
      <c r="O50" s="9">
        <v>0.83199999999999996</v>
      </c>
      <c r="P50" s="9">
        <v>12.36</v>
      </c>
      <c r="Q50" s="9">
        <v>4.71</v>
      </c>
      <c r="R50" s="9">
        <v>66.099999999999994</v>
      </c>
      <c r="S50" s="9">
        <v>32.200000000000003</v>
      </c>
      <c r="T50" s="9">
        <v>158.4</v>
      </c>
      <c r="U50" s="9">
        <v>38.5</v>
      </c>
      <c r="V50" s="9">
        <v>496</v>
      </c>
      <c r="W50" s="9">
        <v>93</v>
      </c>
      <c r="X50" s="9">
        <v>10520</v>
      </c>
      <c r="Z50" s="9">
        <v>215.1639344262295</v>
      </c>
      <c r="AA50" s="9">
        <v>630</v>
      </c>
      <c r="AC50" s="10">
        <v>8.6</v>
      </c>
      <c r="AD50" s="10">
        <v>0.1</v>
      </c>
      <c r="AE50" s="13">
        <v>0.16455696202531647</v>
      </c>
      <c r="AF50" s="13">
        <v>16.933115823817293</v>
      </c>
      <c r="AG50" s="13">
        <v>6.1663947797716154E-2</v>
      </c>
      <c r="AH50" s="13">
        <v>1.3391684901531729</v>
      </c>
      <c r="AI50" s="13">
        <v>10.675675675675677</v>
      </c>
      <c r="AJ50" s="13">
        <v>14.77797513321492</v>
      </c>
      <c r="AK50" s="13">
        <v>62.110552763819086</v>
      </c>
      <c r="AL50" s="13">
        <v>130.47091412742381</v>
      </c>
      <c r="AM50" s="13">
        <v>268.69918699186991</v>
      </c>
      <c r="AN50" s="13">
        <v>589.74358974358972</v>
      </c>
      <c r="AO50" s="13">
        <v>990</v>
      </c>
      <c r="AP50" s="13">
        <v>1558.7044534412955</v>
      </c>
      <c r="AQ50" s="13">
        <v>3080.7453416149069</v>
      </c>
      <c r="AR50" s="13">
        <v>3780.4878048780488</v>
      </c>
      <c r="AS50" s="10">
        <v>11434.7508</v>
      </c>
      <c r="AT50" s="10">
        <v>12.648800000000001</v>
      </c>
      <c r="AU50" s="10">
        <v>903.68200000000002</v>
      </c>
      <c r="AV50" s="11">
        <v>9.625742926354033E-3</v>
      </c>
      <c r="AW50" s="10">
        <v>1.6311067820867994E-2</v>
      </c>
      <c r="AX50" s="10">
        <v>1.7493775527154014</v>
      </c>
      <c r="AY50" s="10">
        <v>40.667808741133818</v>
      </c>
      <c r="AZ50" s="14">
        <v>9.3503502542942128E-3</v>
      </c>
      <c r="BA50" s="15">
        <v>0.77158748088125539</v>
      </c>
      <c r="BB50" s="16">
        <v>969.75944171243043</v>
      </c>
      <c r="BC50" s="16">
        <v>696.60944171243045</v>
      </c>
    </row>
    <row r="51" spans="1:55" ht="15.75" customHeight="1" x14ac:dyDescent="0.2">
      <c r="A51" s="9" t="s">
        <v>114</v>
      </c>
      <c r="B51" s="9" t="s">
        <v>102</v>
      </c>
      <c r="C51" s="9" t="s">
        <v>68</v>
      </c>
      <c r="D51" s="12"/>
      <c r="E51" s="12"/>
      <c r="G51" s="9">
        <v>5.34</v>
      </c>
      <c r="H51" s="9">
        <v>1550</v>
      </c>
      <c r="I51" s="9">
        <v>7.44</v>
      </c>
      <c r="J51" s="9">
        <v>0.69</v>
      </c>
      <c r="K51" s="9">
        <v>8.9</v>
      </c>
      <c r="L51" s="9">
        <v>0.312</v>
      </c>
      <c r="M51" s="9">
        <v>2.71</v>
      </c>
      <c r="N51" s="9">
        <v>3.07</v>
      </c>
      <c r="O51" s="9">
        <v>0.627</v>
      </c>
      <c r="P51" s="9">
        <v>21</v>
      </c>
      <c r="Q51" s="9">
        <v>8.74</v>
      </c>
      <c r="R51" s="9">
        <v>131.5</v>
      </c>
      <c r="S51" s="9">
        <v>69.599999999999994</v>
      </c>
      <c r="T51" s="9">
        <v>373</v>
      </c>
      <c r="U51" s="9">
        <v>88.9</v>
      </c>
      <c r="V51" s="9">
        <v>1132</v>
      </c>
      <c r="W51" s="9">
        <v>197</v>
      </c>
      <c r="X51" s="9">
        <v>9080</v>
      </c>
      <c r="Z51" s="9">
        <v>276.92913385826768</v>
      </c>
      <c r="AA51" s="9">
        <v>703.4</v>
      </c>
      <c r="AC51" s="10">
        <v>8.6</v>
      </c>
      <c r="AD51" s="10">
        <v>0.1</v>
      </c>
      <c r="AE51" s="13">
        <v>2.9113924050632911</v>
      </c>
      <c r="AF51" s="13">
        <v>14.518760195758565</v>
      </c>
      <c r="AG51" s="13">
        <v>0.50897226753670477</v>
      </c>
      <c r="AH51" s="13">
        <v>5.9299781181619249</v>
      </c>
      <c r="AI51" s="13">
        <v>20.743243243243242</v>
      </c>
      <c r="AJ51" s="13">
        <v>11.13676731793961</v>
      </c>
      <c r="AK51" s="13">
        <v>105.52763819095478</v>
      </c>
      <c r="AL51" s="13">
        <v>242.10526315789474</v>
      </c>
      <c r="AM51" s="13">
        <v>534.55284552845524</v>
      </c>
      <c r="AN51" s="13">
        <v>1274.7252747252746</v>
      </c>
      <c r="AO51" s="13">
        <v>2331.25</v>
      </c>
      <c r="AP51" s="13">
        <v>3599.1902834008101</v>
      </c>
      <c r="AQ51" s="13">
        <v>7031.0559006211179</v>
      </c>
      <c r="AR51" s="13">
        <v>8008.1300813008129</v>
      </c>
      <c r="AS51" s="10">
        <v>11118.048999999999</v>
      </c>
      <c r="AT51" s="10">
        <v>15.681999999999999</v>
      </c>
      <c r="AU51" s="10">
        <v>2025.4369999999999</v>
      </c>
      <c r="AV51" s="11">
        <v>8.7647080416864351E-2</v>
      </c>
      <c r="AW51" s="10">
        <v>1.2142789519806359E-2</v>
      </c>
      <c r="AX51" s="10">
        <v>0.72558234663380616</v>
      </c>
      <c r="AY51" s="10">
        <v>2.8854914155863409</v>
      </c>
      <c r="AZ51" s="14">
        <v>1.7429013441847305E-2</v>
      </c>
      <c r="BA51" s="15">
        <v>0.72754125702855643</v>
      </c>
      <c r="BB51" s="16">
        <v>961.67338869596961</v>
      </c>
      <c r="BC51" s="16">
        <v>688.52338869596963</v>
      </c>
    </row>
    <row r="52" spans="1:55" ht="15.75" customHeight="1" x14ac:dyDescent="0.2">
      <c r="A52" s="9" t="s">
        <v>115</v>
      </c>
      <c r="B52" s="9" t="s">
        <v>102</v>
      </c>
      <c r="C52" s="9" t="s">
        <v>68</v>
      </c>
      <c r="D52" s="12"/>
      <c r="E52" s="12"/>
      <c r="G52" s="9">
        <v>5.66</v>
      </c>
      <c r="H52" s="9">
        <v>340</v>
      </c>
      <c r="I52" s="9">
        <v>2.0299999999999998</v>
      </c>
      <c r="J52" s="9">
        <v>0.23</v>
      </c>
      <c r="K52" s="9">
        <v>22.2</v>
      </c>
      <c r="L52" s="9">
        <v>0.13700000000000001</v>
      </c>
      <c r="M52" s="9">
        <v>2.0499999999999998</v>
      </c>
      <c r="N52" s="9">
        <v>2.48</v>
      </c>
      <c r="O52" s="9">
        <v>1.02</v>
      </c>
      <c r="P52" s="9">
        <v>9.8000000000000007</v>
      </c>
      <c r="Q52" s="9">
        <v>2.67</v>
      </c>
      <c r="R52" s="9">
        <v>31.9</v>
      </c>
      <c r="S52" s="9">
        <v>13.4</v>
      </c>
      <c r="T52" s="9">
        <v>60.7</v>
      </c>
      <c r="U52" s="9">
        <v>15.1</v>
      </c>
      <c r="V52" s="9">
        <v>192</v>
      </c>
      <c r="W52" s="9">
        <v>29.2</v>
      </c>
      <c r="X52" s="9">
        <v>7850</v>
      </c>
      <c r="Z52" s="9">
        <v>291.31534569983137</v>
      </c>
      <c r="AA52" s="9">
        <v>691</v>
      </c>
      <c r="AC52" s="10">
        <v>8.6</v>
      </c>
      <c r="AD52" s="10">
        <v>0.1</v>
      </c>
      <c r="AE52" s="13">
        <v>0.97046413502109719</v>
      </c>
      <c r="AF52" s="13">
        <v>36.215334420880914</v>
      </c>
      <c r="AG52" s="13">
        <v>0.22349102773246332</v>
      </c>
      <c r="AH52" s="13">
        <v>4.4857768052516409</v>
      </c>
      <c r="AI52" s="13">
        <v>16.756756756756758</v>
      </c>
      <c r="AJ52" s="13">
        <v>18.117229129662523</v>
      </c>
      <c r="AK52" s="13">
        <v>49.246231155778894</v>
      </c>
      <c r="AL52" s="13">
        <v>73.961218836565095</v>
      </c>
      <c r="AM52" s="13">
        <v>129.67479674796746</v>
      </c>
      <c r="AN52" s="13">
        <v>245.4212454212454</v>
      </c>
      <c r="AO52" s="13">
        <v>379.375</v>
      </c>
      <c r="AP52" s="13">
        <v>611.33603238866397</v>
      </c>
      <c r="AQ52" s="13">
        <v>1192.5465838509317</v>
      </c>
      <c r="AR52" s="13">
        <v>1186.9918699186992</v>
      </c>
      <c r="AS52" s="10">
        <v>8232.8870000000006</v>
      </c>
      <c r="AT52" s="10">
        <v>27.097000000000001</v>
      </c>
      <c r="AU52" s="10">
        <v>358.27</v>
      </c>
      <c r="AV52" s="11">
        <v>3.6166201193517954E-2</v>
      </c>
      <c r="AW52" s="10">
        <v>3.3409536164911657E-2</v>
      </c>
      <c r="AX52" s="10">
        <v>1.9224687791786583</v>
      </c>
      <c r="AY52" s="10">
        <v>18.813101353102031</v>
      </c>
      <c r="AZ52" s="14">
        <v>1.0117057255401267E-2</v>
      </c>
      <c r="BA52" s="15">
        <v>0.75281643118827146</v>
      </c>
      <c r="BB52" s="16">
        <v>966.29686475799122</v>
      </c>
      <c r="BC52" s="16">
        <v>693.14686475799124</v>
      </c>
    </row>
    <row r="53" spans="1:55" ht="15.75" customHeight="1" x14ac:dyDescent="0.2">
      <c r="A53" s="9" t="s">
        <v>116</v>
      </c>
      <c r="B53" s="9" t="s">
        <v>102</v>
      </c>
      <c r="C53" s="9" t="s">
        <v>68</v>
      </c>
      <c r="D53" s="12"/>
      <c r="E53" s="12"/>
      <c r="G53" s="9">
        <v>5.64</v>
      </c>
      <c r="H53" s="9">
        <v>1059</v>
      </c>
      <c r="I53" s="9">
        <v>4.97</v>
      </c>
      <c r="J53" s="9">
        <v>0.22600000000000001</v>
      </c>
      <c r="K53" s="9">
        <v>16.399999999999999</v>
      </c>
      <c r="L53" s="9">
        <v>0.108</v>
      </c>
      <c r="M53" s="9">
        <v>1.56</v>
      </c>
      <c r="N53" s="9">
        <v>2.38</v>
      </c>
      <c r="O53" s="9">
        <v>1.64</v>
      </c>
      <c r="P53" s="9">
        <v>16.899999999999999</v>
      </c>
      <c r="Q53" s="9">
        <v>6.39</v>
      </c>
      <c r="R53" s="9">
        <v>90.2</v>
      </c>
      <c r="S53" s="9">
        <v>44.1</v>
      </c>
      <c r="T53" s="9">
        <v>204</v>
      </c>
      <c r="U53" s="9">
        <v>49.9</v>
      </c>
      <c r="V53" s="9">
        <v>712</v>
      </c>
      <c r="W53" s="9">
        <v>113.1</v>
      </c>
      <c r="X53" s="9">
        <v>8600</v>
      </c>
      <c r="Z53" s="9">
        <v>107.21750489875899</v>
      </c>
      <c r="AA53" s="9">
        <v>328.3</v>
      </c>
      <c r="AC53" s="10">
        <v>8.6</v>
      </c>
      <c r="AD53" s="10">
        <v>0.1</v>
      </c>
      <c r="AE53" s="13">
        <v>0.95358649789029548</v>
      </c>
      <c r="AF53" s="13">
        <v>26.753670473083197</v>
      </c>
      <c r="AG53" s="13">
        <v>0.17618270799347471</v>
      </c>
      <c r="AH53" s="13">
        <v>3.4135667396061269</v>
      </c>
      <c r="AI53" s="13">
        <v>16.081081081081081</v>
      </c>
      <c r="AJ53" s="13">
        <v>29.129662522202487</v>
      </c>
      <c r="AK53" s="13">
        <v>84.924623115577873</v>
      </c>
      <c r="AL53" s="13">
        <v>177.00831024930747</v>
      </c>
      <c r="AM53" s="13">
        <v>366.66666666666669</v>
      </c>
      <c r="AN53" s="13">
        <v>807.69230769230762</v>
      </c>
      <c r="AO53" s="13">
        <v>1275</v>
      </c>
      <c r="AP53" s="13">
        <v>2020.242914979757</v>
      </c>
      <c r="AQ53" s="13">
        <v>4422.3602484472049</v>
      </c>
      <c r="AR53" s="13">
        <v>4597.5609756097556</v>
      </c>
      <c r="AS53" s="10">
        <v>9858.9040000000005</v>
      </c>
      <c r="AT53" s="10">
        <v>20.673999999999996</v>
      </c>
      <c r="AU53" s="10">
        <v>1240.6099999999999</v>
      </c>
      <c r="AV53" s="11">
        <v>3.7030384444543193E-2</v>
      </c>
      <c r="AW53" s="10">
        <v>1.5536468549057747E-2</v>
      </c>
      <c r="AX53" s="10">
        <v>2.4027579303037894</v>
      </c>
      <c r="AY53" s="10">
        <v>15.790990529452007</v>
      </c>
      <c r="AZ53" s="14">
        <v>1.0480612372945161E-2</v>
      </c>
      <c r="BA53" s="15">
        <v>0.7512791039833423</v>
      </c>
      <c r="BB53" s="16">
        <v>966.01437886691531</v>
      </c>
      <c r="BC53" s="16">
        <v>692.86437886691533</v>
      </c>
    </row>
    <row r="54" spans="1:55" ht="15.75" customHeight="1" x14ac:dyDescent="0.2"/>
    <row r="55" spans="1:55" ht="15.75" customHeight="1" x14ac:dyDescent="0.2">
      <c r="A55" s="18" t="s">
        <v>117</v>
      </c>
    </row>
    <row r="56" spans="1:55" ht="15.75" customHeight="1" x14ac:dyDescent="0.2">
      <c r="A56" s="19" t="s">
        <v>118</v>
      </c>
    </row>
    <row r="57" spans="1:55" ht="15.75" customHeight="1" x14ac:dyDescent="0.2">
      <c r="A57" s="19" t="s">
        <v>119</v>
      </c>
    </row>
    <row r="58" spans="1:55" ht="15.75" customHeight="1" x14ac:dyDescent="0.2">
      <c r="A58" s="19" t="s">
        <v>120</v>
      </c>
    </row>
    <row r="59" spans="1:55" ht="15.75" customHeight="1" x14ac:dyDescent="0.2"/>
    <row r="60" spans="1:55" ht="15.75" customHeight="1" x14ac:dyDescent="0.2"/>
    <row r="61" spans="1:55" ht="15.75" customHeight="1" x14ac:dyDescent="0.2"/>
    <row r="62" spans="1:55" ht="15.75" customHeight="1" x14ac:dyDescent="0.2"/>
    <row r="63" spans="1:55" ht="15.75" customHeight="1" x14ac:dyDescent="0.2"/>
    <row r="64" spans="1:5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000"/>
  <sheetViews>
    <sheetView workbookViewId="0">
      <pane xSplit="1" ySplit="1" topLeftCell="H2" activePane="bottomRight" state="frozen"/>
      <selection pane="topRight" activeCell="C1" sqref="C1"/>
      <selection pane="bottomLeft" activeCell="A2" sqref="A2"/>
      <selection pane="bottomRight" activeCell="AW11" sqref="AW11"/>
    </sheetView>
  </sheetViews>
  <sheetFormatPr baseColWidth="10" defaultColWidth="14.5" defaultRowHeight="15" customHeight="1" x14ac:dyDescent="0.2"/>
  <cols>
    <col min="1" max="1" width="10.6640625" customWidth="1"/>
    <col min="2" max="2" width="26.5" customWidth="1"/>
    <col min="3" max="3" width="10.6640625" customWidth="1"/>
    <col min="4" max="4" width="9.1640625" customWidth="1"/>
    <col min="5" max="5" width="4.5" customWidth="1"/>
    <col min="6" max="6" width="8.5" customWidth="1"/>
    <col min="7" max="7" width="5.5" customWidth="1"/>
    <col min="8" max="8" width="4.5" customWidth="1"/>
    <col min="9" max="9" width="6.5" customWidth="1"/>
    <col min="10" max="10" width="4.5" customWidth="1"/>
    <col min="11" max="12" width="5.5" customWidth="1"/>
    <col min="13" max="13" width="4.5" customWidth="1"/>
    <col min="14" max="15" width="6.5" customWidth="1"/>
    <col min="16" max="16" width="7.5" customWidth="1"/>
    <col min="17" max="17" width="6.5" customWidth="1"/>
    <col min="18" max="18" width="7.5" customWidth="1"/>
    <col min="19" max="19" width="6.5" customWidth="1"/>
    <col min="20" max="20" width="7.5" customWidth="1"/>
    <col min="21" max="23" width="6.5" customWidth="1"/>
    <col min="24" max="25" width="8.5" customWidth="1"/>
    <col min="26" max="26" width="5.5" customWidth="1"/>
    <col min="27" max="28" width="7.5" customWidth="1"/>
    <col min="29" max="29" width="5" customWidth="1"/>
    <col min="30" max="30" width="5.5" customWidth="1"/>
    <col min="31" max="31" width="9.1640625" customWidth="1"/>
    <col min="32" max="32" width="6.33203125" customWidth="1"/>
    <col min="33" max="33" width="7.5" customWidth="1"/>
    <col min="34" max="34" width="6.5" customWidth="1"/>
    <col min="35" max="35" width="9.5" customWidth="1"/>
    <col min="36" max="36" width="7.5" customWidth="1"/>
    <col min="37" max="37" width="6.5" customWidth="1"/>
    <col min="38" max="40" width="8.5" customWidth="1"/>
    <col min="41" max="45" width="9.5" customWidth="1"/>
    <col min="46" max="53" width="9.1640625" customWidth="1"/>
    <col min="54" max="54" width="13.33203125" customWidth="1"/>
    <col min="55" max="56" width="9.1640625" customWidth="1"/>
    <col min="57" max="57" width="18.33203125" customWidth="1"/>
    <col min="58" max="59" width="10.6640625" customWidth="1"/>
  </cols>
  <sheetData>
    <row r="1" spans="1:59" ht="17" thickBot="1" x14ac:dyDescent="0.25">
      <c r="A1" s="1" t="s">
        <v>1</v>
      </c>
      <c r="B1" s="1" t="s">
        <v>2</v>
      </c>
      <c r="C1" s="2" t="s">
        <v>4</v>
      </c>
      <c r="D1" s="2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15</v>
      </c>
      <c r="O1" s="3" t="s">
        <v>16</v>
      </c>
      <c r="P1" s="3" t="s">
        <v>17</v>
      </c>
      <c r="Q1" s="3" t="s">
        <v>18</v>
      </c>
      <c r="R1" s="3" t="s">
        <v>19</v>
      </c>
      <c r="S1" s="3" t="s">
        <v>20</v>
      </c>
      <c r="T1" s="3" t="s">
        <v>21</v>
      </c>
      <c r="U1" s="3" t="s">
        <v>22</v>
      </c>
      <c r="V1" s="3"/>
      <c r="W1" s="3"/>
      <c r="X1" s="3" t="s">
        <v>23</v>
      </c>
      <c r="Y1" s="3"/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6" t="s">
        <v>121</v>
      </c>
      <c r="AU1" s="6" t="s">
        <v>122</v>
      </c>
      <c r="AV1" s="6" t="s">
        <v>123</v>
      </c>
      <c r="AW1" s="6" t="s">
        <v>47</v>
      </c>
      <c r="AX1" s="6" t="s">
        <v>48</v>
      </c>
      <c r="AY1" s="6" t="s">
        <v>49</v>
      </c>
      <c r="AZ1" s="6" t="s">
        <v>50</v>
      </c>
      <c r="BA1" s="6" t="s">
        <v>51</v>
      </c>
      <c r="BB1" s="7" t="s">
        <v>52</v>
      </c>
      <c r="BC1" s="7" t="s">
        <v>53</v>
      </c>
      <c r="BD1" s="8" t="s">
        <v>124</v>
      </c>
      <c r="BE1" s="20" t="s">
        <v>125</v>
      </c>
      <c r="BF1" s="20" t="s">
        <v>126</v>
      </c>
      <c r="BG1" s="20" t="s">
        <v>127</v>
      </c>
    </row>
    <row r="2" spans="1:59" x14ac:dyDescent="0.2">
      <c r="A2" s="9" t="s">
        <v>128</v>
      </c>
      <c r="B2" s="9" t="s">
        <v>57</v>
      </c>
      <c r="C2" s="23">
        <v>55.333333333333336</v>
      </c>
      <c r="D2" s="23">
        <v>-808.33333333333337</v>
      </c>
      <c r="E2" s="23">
        <v>6.092586885505729</v>
      </c>
      <c r="F2" s="23">
        <v>1011.5891240798788</v>
      </c>
      <c r="G2" s="23">
        <v>1.740496254681648</v>
      </c>
      <c r="H2" s="23">
        <v>1.9435736982941244E-2</v>
      </c>
      <c r="I2" s="23">
        <v>9.8663644296065858</v>
      </c>
      <c r="J2" s="23">
        <v>0.22596728453413334</v>
      </c>
      <c r="K2" s="23">
        <v>2.6494376487973068</v>
      </c>
      <c r="L2" s="23">
        <v>3.3636162870945476</v>
      </c>
      <c r="M2" s="23">
        <v>0.14203581991455802</v>
      </c>
      <c r="N2" s="23">
        <v>17.849505749445232</v>
      </c>
      <c r="O2" s="23">
        <v>7.631256091268706</v>
      </c>
      <c r="P2" s="23">
        <v>90.99381625441697</v>
      </c>
      <c r="Q2" s="23">
        <v>37.869176639786332</v>
      </c>
      <c r="R2" s="23">
        <v>167.709202090936</v>
      </c>
      <c r="S2" s="23">
        <v>35.636863882913715</v>
      </c>
      <c r="T2" s="23">
        <v>336.52608434939032</v>
      </c>
      <c r="U2" s="23">
        <v>51.855441338239189</v>
      </c>
      <c r="V2" s="23"/>
      <c r="W2" s="23"/>
      <c r="X2" s="23">
        <v>890.92389451519102</v>
      </c>
      <c r="Y2" s="24"/>
      <c r="Z2" s="23">
        <v>0.37131915453140929</v>
      </c>
      <c r="AA2" s="23">
        <v>277.22654644682984</v>
      </c>
      <c r="AB2" s="23">
        <v>285.2675830610861</v>
      </c>
      <c r="AC2" s="23">
        <v>4.7765748744455674E-2</v>
      </c>
      <c r="AD2" s="23">
        <v>7.8999999999999995</v>
      </c>
      <c r="AE2" s="23">
        <v>9.9999999999999992E-2</v>
      </c>
      <c r="AF2" s="23">
        <v>8.2007329041946186E-2</v>
      </c>
      <c r="AG2" s="23">
        <v>16.095211141283176</v>
      </c>
      <c r="AH2" s="23">
        <v>2.4349922902385059</v>
      </c>
      <c r="AI2" s="23">
        <v>5.7974565619197085</v>
      </c>
      <c r="AJ2" s="23">
        <v>22.72713707496316</v>
      </c>
      <c r="AK2" s="23">
        <v>2.5228387196191475</v>
      </c>
      <c r="AL2" s="23">
        <v>89.696008791182066</v>
      </c>
      <c r="AM2" s="23">
        <v>211.39213549220793</v>
      </c>
      <c r="AN2" s="23">
        <v>369.89356200982508</v>
      </c>
      <c r="AO2" s="23">
        <v>693.57466373235036</v>
      </c>
      <c r="AP2" s="23">
        <v>1048.1825130683501</v>
      </c>
      <c r="AQ2" s="23">
        <v>1442.7880114539967</v>
      </c>
      <c r="AR2" s="23">
        <v>2090.2241263937285</v>
      </c>
      <c r="AS2" s="23">
        <v>2107.9447698471213</v>
      </c>
      <c r="AT2" s="23">
        <v>7623.3820360332656</v>
      </c>
      <c r="AU2" s="23">
        <v>161.24821387015513</v>
      </c>
      <c r="AV2" s="23">
        <v>7460.7134639639653</v>
      </c>
      <c r="AW2" s="23">
        <v>3.6128927484901977E-3</v>
      </c>
      <c r="AX2" s="23">
        <v>4.2522787714775689E-2</v>
      </c>
      <c r="AY2" s="23">
        <v>5.926226685112651E-2</v>
      </c>
      <c r="AZ2" s="23">
        <v>41.986100091981577</v>
      </c>
      <c r="BA2" s="23">
        <v>6.0623262178687627</v>
      </c>
      <c r="BB2" s="23">
        <v>0.78376269346369065</v>
      </c>
      <c r="BC2" s="23">
        <v>972.05136527929255</v>
      </c>
      <c r="BD2" s="23">
        <v>698.90136527929269</v>
      </c>
      <c r="BE2" s="23">
        <v>0.28308593093315032</v>
      </c>
      <c r="BF2" s="23">
        <v>10.817137562207268</v>
      </c>
      <c r="BG2" s="23">
        <v>1.5273817260527471</v>
      </c>
    </row>
    <row r="3" spans="1:59" x14ac:dyDescent="0.2">
      <c r="A3" s="9" t="s">
        <v>67</v>
      </c>
      <c r="B3" s="9" t="s">
        <v>68</v>
      </c>
      <c r="C3" s="24"/>
      <c r="D3" s="24"/>
      <c r="E3" s="23">
        <v>5.1192857142857147</v>
      </c>
      <c r="F3" s="23">
        <v>1283.9285714285713</v>
      </c>
      <c r="G3" s="23">
        <v>4.0878571428571435</v>
      </c>
      <c r="H3" s="23">
        <v>1.3885714285714288E-2</v>
      </c>
      <c r="I3" s="23">
        <v>11.087142857142855</v>
      </c>
      <c r="J3" s="23">
        <v>2.9735714285714285E-2</v>
      </c>
      <c r="K3" s="23">
        <v>0.78114285714285714</v>
      </c>
      <c r="L3" s="23">
        <v>1.782142857142857</v>
      </c>
      <c r="M3" s="23">
        <v>1.2059285714285717</v>
      </c>
      <c r="N3" s="23">
        <v>10.799285714285713</v>
      </c>
      <c r="O3" s="23">
        <v>6.277857142857143</v>
      </c>
      <c r="P3" s="23">
        <v>95.621428571428581</v>
      </c>
      <c r="Q3" s="23">
        <v>38.25714285714286</v>
      </c>
      <c r="R3" s="23">
        <v>216.14285714285714</v>
      </c>
      <c r="S3" s="23">
        <v>55.9</v>
      </c>
      <c r="T3" s="23">
        <v>674.07142857142856</v>
      </c>
      <c r="U3" s="23">
        <v>112.94285714285714</v>
      </c>
      <c r="V3" s="23"/>
      <c r="W3" s="23"/>
      <c r="X3" s="23">
        <v>8941.4285714285706</v>
      </c>
      <c r="Y3" s="24"/>
      <c r="Z3" s="23"/>
      <c r="AA3" s="23">
        <v>74.549999999999983</v>
      </c>
      <c r="AB3" s="23">
        <v>252.14285714285714</v>
      </c>
      <c r="AC3" s="23"/>
      <c r="AD3" s="23">
        <v>8.5999999999999979</v>
      </c>
      <c r="AE3" s="23">
        <v>0.1</v>
      </c>
      <c r="AF3" s="23">
        <v>5.8589511754068728E-2</v>
      </c>
      <c r="AG3" s="23">
        <v>18.086693078536467</v>
      </c>
      <c r="AH3" s="23">
        <v>0.32042795566502463</v>
      </c>
      <c r="AI3" s="23">
        <v>1.7092841512972803</v>
      </c>
      <c r="AJ3" s="23">
        <v>12.041505791505791</v>
      </c>
      <c r="AK3" s="23">
        <v>21.41969043390003</v>
      </c>
      <c r="AL3" s="23">
        <v>54.267767408470917</v>
      </c>
      <c r="AM3" s="23">
        <v>173.90185991294024</v>
      </c>
      <c r="AN3" s="23">
        <v>388.70499419279912</v>
      </c>
      <c r="AO3" s="23">
        <v>700.6802721088435</v>
      </c>
      <c r="AP3" s="23">
        <v>1350.8928571428571</v>
      </c>
      <c r="AQ3" s="23">
        <v>2263.1578947368421</v>
      </c>
      <c r="AR3" s="23">
        <v>4186.7790594498665</v>
      </c>
      <c r="AS3" s="23">
        <v>4591.1730545876881</v>
      </c>
      <c r="AT3" s="23">
        <v>10166.341407142858</v>
      </c>
      <c r="AU3" s="23">
        <v>13.694049999999999</v>
      </c>
      <c r="AV3" s="23">
        <v>1213.0009285714289</v>
      </c>
      <c r="AW3" s="23">
        <v>3.4260190417454992E-3</v>
      </c>
      <c r="AX3" s="23">
        <v>1.0517648315299695E-2</v>
      </c>
      <c r="AY3" s="23">
        <v>2.5610624756709668</v>
      </c>
      <c r="AZ3" s="23">
        <v>129.34701589845093</v>
      </c>
      <c r="BA3" s="23">
        <v>5.6958536686352521E-3</v>
      </c>
      <c r="BB3" s="23">
        <v>0.7091575201710173</v>
      </c>
      <c r="BC3" s="23">
        <v>958.3397629252155</v>
      </c>
      <c r="BD3" s="23">
        <v>685.1897629252154</v>
      </c>
      <c r="BE3" s="23">
        <v>0.28313731228191075</v>
      </c>
      <c r="BF3" s="23">
        <v>12.649695816665368</v>
      </c>
      <c r="BG3" s="23">
        <v>1.2254111001772718</v>
      </c>
    </row>
    <row r="4" spans="1:59" x14ac:dyDescent="0.2">
      <c r="A4" s="9" t="s">
        <v>83</v>
      </c>
      <c r="B4" s="9" t="s">
        <v>129</v>
      </c>
      <c r="C4" s="24"/>
      <c r="D4" s="24"/>
      <c r="E4" s="23">
        <v>5.3518823529411783</v>
      </c>
      <c r="F4" s="23">
        <v>596.41176470588232</v>
      </c>
      <c r="G4" s="23">
        <v>3.3422941176470595</v>
      </c>
      <c r="H4" s="23">
        <v>1.5758823529411766E-2</v>
      </c>
      <c r="I4" s="23">
        <v>2.8923529411764708</v>
      </c>
      <c r="J4" s="23">
        <v>6.4135294117647068E-2</v>
      </c>
      <c r="K4" s="23">
        <v>1.496</v>
      </c>
      <c r="L4" s="23">
        <v>3.5994117647058825</v>
      </c>
      <c r="M4" s="23">
        <v>1.5875294117647056</v>
      </c>
      <c r="N4" s="23">
        <v>14.464117647058824</v>
      </c>
      <c r="O4" s="23">
        <v>6.0800000000000018</v>
      </c>
      <c r="P4" s="23">
        <v>63.823529411764717</v>
      </c>
      <c r="Q4" s="23">
        <v>17.506470588235299</v>
      </c>
      <c r="R4" s="23">
        <v>70.011764705882371</v>
      </c>
      <c r="S4" s="23">
        <v>13.385882352941177</v>
      </c>
      <c r="T4" s="23">
        <v>123.89411764705881</v>
      </c>
      <c r="U4" s="23">
        <v>17.142352941176476</v>
      </c>
      <c r="V4" s="23"/>
      <c r="W4" s="23"/>
      <c r="X4" s="23">
        <v>8948.823529411764</v>
      </c>
      <c r="Y4" s="24"/>
      <c r="Z4" s="23"/>
      <c r="AA4" s="23">
        <v>180.49411764705883</v>
      </c>
      <c r="AB4" s="23">
        <v>733</v>
      </c>
      <c r="AC4" s="23"/>
      <c r="AD4" s="23">
        <v>8.5999999999999979</v>
      </c>
      <c r="AE4" s="23">
        <v>0.10000000000000002</v>
      </c>
      <c r="AF4" s="23">
        <v>6.6492926284437828E-2</v>
      </c>
      <c r="AG4" s="23">
        <v>4.7183571634200181</v>
      </c>
      <c r="AH4" s="23">
        <v>0.69111308316430031</v>
      </c>
      <c r="AI4" s="23">
        <v>3.273522975929978</v>
      </c>
      <c r="AJ4" s="23">
        <v>24.320349761526234</v>
      </c>
      <c r="AK4" s="23">
        <v>28.197680493156405</v>
      </c>
      <c r="AL4" s="23">
        <v>72.684008276677503</v>
      </c>
      <c r="AM4" s="23">
        <v>168.42105263157899</v>
      </c>
      <c r="AN4" s="23">
        <v>259.44524151123869</v>
      </c>
      <c r="AO4" s="23">
        <v>320.63132945485893</v>
      </c>
      <c r="AP4" s="23">
        <v>437.57352941176481</v>
      </c>
      <c r="AQ4" s="23">
        <v>541.93855679923797</v>
      </c>
      <c r="AR4" s="23">
        <v>769.52868103763228</v>
      </c>
      <c r="AS4" s="23">
        <v>696.84361549497874</v>
      </c>
      <c r="AT4" s="23">
        <v>9284.7869529411764</v>
      </c>
      <c r="AU4" s="23">
        <v>8.0676588235294133</v>
      </c>
      <c r="AV4" s="23">
        <v>331.49517647058821</v>
      </c>
      <c r="AW4" s="23">
        <v>1.4591553827768041E-3</v>
      </c>
      <c r="AX4" s="23">
        <v>8.8751255886112948E-2</v>
      </c>
      <c r="AY4" s="23">
        <v>2.0518111913772157</v>
      </c>
      <c r="AZ4" s="23">
        <v>25.252950045509017</v>
      </c>
      <c r="BA4" s="23">
        <v>6.3538713567132844E-3</v>
      </c>
      <c r="BB4" s="23">
        <v>0.72810018896315831</v>
      </c>
      <c r="BC4" s="23">
        <v>961.78698626212326</v>
      </c>
      <c r="BD4" s="23">
        <v>688.6369862621234</v>
      </c>
      <c r="BE4" s="23">
        <v>0.2829908893144033</v>
      </c>
      <c r="BF4" s="23">
        <v>7.4717068428409865</v>
      </c>
      <c r="BG4" s="23">
        <v>1.3303818297641068</v>
      </c>
    </row>
    <row r="5" spans="1:59" x14ac:dyDescent="0.2">
      <c r="A5" s="9" t="s">
        <v>102</v>
      </c>
      <c r="B5" s="9" t="s">
        <v>68</v>
      </c>
      <c r="C5" s="24"/>
      <c r="D5" s="24"/>
      <c r="E5" s="24">
        <v>5.5783333333333331</v>
      </c>
      <c r="F5" s="24">
        <v>918.91666666666663</v>
      </c>
      <c r="G5" s="24">
        <v>4.0066666666666668</v>
      </c>
      <c r="H5" s="24">
        <v>0.28684999999999999</v>
      </c>
      <c r="I5" s="24">
        <v>14.477499999999999</v>
      </c>
      <c r="J5" s="24">
        <v>0.149975</v>
      </c>
      <c r="K5" s="24">
        <v>1.7149090909090909</v>
      </c>
      <c r="L5" s="24">
        <v>2.855833333333333</v>
      </c>
      <c r="M5" s="24">
        <v>1.2272500000000002</v>
      </c>
      <c r="N5" s="24">
        <v>18.622499999999999</v>
      </c>
      <c r="O5" s="24">
        <v>6.8016666666666667</v>
      </c>
      <c r="P5" s="24">
        <v>92.733333333333334</v>
      </c>
      <c r="Q5" s="24">
        <v>39.658333333333331</v>
      </c>
      <c r="R5" s="24">
        <v>206.88333333333333</v>
      </c>
      <c r="S5" s="24">
        <v>49.625</v>
      </c>
      <c r="T5" s="24">
        <v>571.16666666666663</v>
      </c>
      <c r="U5" s="24">
        <v>108.03333333333332</v>
      </c>
      <c r="V5" s="24"/>
      <c r="W5" s="24"/>
      <c r="X5" s="24">
        <v>8892.5</v>
      </c>
      <c r="Y5" s="24"/>
      <c r="Z5" s="24"/>
      <c r="AA5" s="24">
        <v>231.42269242013654</v>
      </c>
      <c r="AB5" s="24">
        <v>561.35833333333335</v>
      </c>
      <c r="AC5" s="24"/>
      <c r="AD5" s="24">
        <v>8.5999999999999979</v>
      </c>
      <c r="AE5" s="24">
        <v>9.9999999999999992E-2</v>
      </c>
      <c r="AF5" s="23">
        <v>1.2103375527426161</v>
      </c>
      <c r="AG5" s="23">
        <v>23.617455138662315</v>
      </c>
      <c r="AH5" s="23">
        <v>1.6161099137931034</v>
      </c>
      <c r="AI5" s="23">
        <v>3.7525363039586233</v>
      </c>
      <c r="AJ5" s="23">
        <v>19.296171171171171</v>
      </c>
      <c r="AK5" s="23">
        <v>21.798401420959149</v>
      </c>
      <c r="AL5" s="23">
        <v>93.580402010050236</v>
      </c>
      <c r="AM5" s="23">
        <v>188.41181902123731</v>
      </c>
      <c r="AN5" s="23">
        <v>376.96476964769647</v>
      </c>
      <c r="AO5" s="23">
        <v>726.34310134310124</v>
      </c>
      <c r="AP5" s="23">
        <v>1293.0208333333333</v>
      </c>
      <c r="AQ5" s="23">
        <v>2009.1093117408907</v>
      </c>
      <c r="AR5" s="23">
        <v>3547.6190476190473</v>
      </c>
      <c r="AS5" s="23">
        <v>4391.5989159891587</v>
      </c>
      <c r="AT5" s="24">
        <v>10006.593574999999</v>
      </c>
      <c r="AU5" s="24">
        <v>19.342158333333334</v>
      </c>
      <c r="AV5" s="24">
        <v>1097.60725</v>
      </c>
      <c r="AW5" s="24">
        <v>3.6377299358154536E-2</v>
      </c>
      <c r="AX5" s="24">
        <v>2.3210292911960695E-2</v>
      </c>
      <c r="AY5" s="24">
        <v>1.5407827356158812</v>
      </c>
      <c r="AZ5" s="24">
        <v>24.164876442913961</v>
      </c>
      <c r="BA5" s="23">
        <v>1.1591971210500368E-2</v>
      </c>
      <c r="BB5" s="24">
        <v>0.74636454465057367</v>
      </c>
      <c r="BC5" s="24">
        <v>965.11665150390888</v>
      </c>
      <c r="BD5" s="24">
        <v>691.96665150390879</v>
      </c>
      <c r="BE5" s="23">
        <v>0.28305407580516584</v>
      </c>
      <c r="BF5" s="23">
        <v>9.706185203939329</v>
      </c>
      <c r="BG5" s="23">
        <v>4.4247772188918564</v>
      </c>
    </row>
    <row r="6" spans="1:59" x14ac:dyDescent="0.2">
      <c r="A6" s="9" t="s">
        <v>130</v>
      </c>
      <c r="B6" s="9" t="s">
        <v>131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>
        <v>8.1999999999999993</v>
      </c>
      <c r="AE6" s="23">
        <v>0.1</v>
      </c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>
        <v>0.28297028923311623</v>
      </c>
      <c r="BF6" s="23">
        <v>6.7410011674323469</v>
      </c>
      <c r="BG6" s="23">
        <v>2.1491994948054716</v>
      </c>
    </row>
    <row r="7" spans="1:59" x14ac:dyDescent="0.2">
      <c r="A7" s="9" t="s">
        <v>132</v>
      </c>
      <c r="B7" s="9" t="s">
        <v>133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>
        <v>8.1999999999999993</v>
      </c>
      <c r="AE7" s="23">
        <v>0.1</v>
      </c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>
        <v>0.28292408923079915</v>
      </c>
      <c r="BF7" s="23">
        <v>5.1088852688332267</v>
      </c>
      <c r="BG7" s="23">
        <v>3.5734439770402724</v>
      </c>
    </row>
    <row r="8" spans="1:59" x14ac:dyDescent="0.2">
      <c r="A8" s="9" t="s">
        <v>134</v>
      </c>
      <c r="B8" s="9" t="s">
        <v>135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>
        <v>5.2</v>
      </c>
      <c r="AE8" s="23">
        <v>0.1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>
        <v>0.28288110279839918</v>
      </c>
      <c r="BF8" s="23">
        <v>3.5304883196107695</v>
      </c>
      <c r="BG8" s="23">
        <v>6.4872045042944597</v>
      </c>
    </row>
    <row r="9" spans="1:59" x14ac:dyDescent="0.2">
      <c r="A9" s="9" t="s">
        <v>136</v>
      </c>
      <c r="B9" s="9" t="s">
        <v>57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>
        <v>8.3000000000000007</v>
      </c>
      <c r="AE9" s="23">
        <v>0.1</v>
      </c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>
        <v>0.28301637384930911</v>
      </c>
      <c r="BF9" s="23">
        <v>8.362707587353702</v>
      </c>
      <c r="BG9" s="23">
        <v>4.2339957442398424</v>
      </c>
    </row>
    <row r="10" spans="1:59" x14ac:dyDescent="0.2">
      <c r="A10" s="9" t="s">
        <v>137</v>
      </c>
      <c r="B10" s="9" t="s">
        <v>57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>
        <v>7.6</v>
      </c>
      <c r="AE10" s="23">
        <v>0.2</v>
      </c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>
        <v>0.28296850476428786</v>
      </c>
      <c r="BF10" s="23">
        <v>6.6561381823507419</v>
      </c>
      <c r="BG10" s="23">
        <v>4.9418039293552987</v>
      </c>
    </row>
    <row r="11" spans="1:59" x14ac:dyDescent="0.2">
      <c r="A11" s="21" t="s">
        <v>138</v>
      </c>
      <c r="B11" s="9" t="s">
        <v>139</v>
      </c>
      <c r="C11" s="25"/>
      <c r="D11" s="25">
        <v>500</v>
      </c>
      <c r="E11" s="25">
        <v>14.455555555555556</v>
      </c>
      <c r="F11" s="25">
        <v>1313.6666666666667</v>
      </c>
      <c r="G11" s="25">
        <v>4.6066666666666656</v>
      </c>
      <c r="H11" s="25">
        <v>3.9444444444444442E-2</v>
      </c>
      <c r="I11" s="25">
        <v>5.7233333333333336</v>
      </c>
      <c r="J11" s="25">
        <v>2.4288888888888888E-2</v>
      </c>
      <c r="K11" s="25">
        <v>0.42000000000000004</v>
      </c>
      <c r="L11" s="25">
        <v>1.6922222222222221</v>
      </c>
      <c r="M11" s="25">
        <v>1.0377777777777777</v>
      </c>
      <c r="N11" s="25">
        <v>15.895555555555555</v>
      </c>
      <c r="O11" s="25">
        <v>6.5588888888888883</v>
      </c>
      <c r="P11" s="25">
        <v>93.377777777777766</v>
      </c>
      <c r="Q11" s="25">
        <v>38.483333333333327</v>
      </c>
      <c r="R11" s="25">
        <v>200.86666666666667</v>
      </c>
      <c r="S11" s="25">
        <v>47.407777777777781</v>
      </c>
      <c r="T11" s="25">
        <v>464.12222222222226</v>
      </c>
      <c r="U11" s="25">
        <v>106.53333333333333</v>
      </c>
      <c r="V11" s="25">
        <v>0.89844444444444449</v>
      </c>
      <c r="W11" s="25">
        <v>1.5234444444444446</v>
      </c>
      <c r="X11" s="25">
        <v>10032.222222222223</v>
      </c>
      <c r="Y11" s="25">
        <v>1.0162222222222221</v>
      </c>
      <c r="Z11" s="25">
        <v>2.17</v>
      </c>
      <c r="AA11" s="25">
        <v>32.474444444444451</v>
      </c>
      <c r="AB11" s="25">
        <v>264.27777777777777</v>
      </c>
      <c r="AC11" s="25"/>
      <c r="AD11" s="23">
        <v>11.75</v>
      </c>
      <c r="AE11" s="23">
        <v>0.04</v>
      </c>
      <c r="AF11" s="25">
        <v>0.16643225503984999</v>
      </c>
      <c r="AG11" s="25">
        <v>9.3365959760739532</v>
      </c>
      <c r="AH11" s="25">
        <v>0.26173371647509586</v>
      </c>
      <c r="AI11" s="25">
        <v>0.91903719912472637</v>
      </c>
      <c r="AJ11" s="25">
        <v>11.433933933933934</v>
      </c>
      <c r="AK11" s="25">
        <v>18.432997829090191</v>
      </c>
      <c r="AL11" s="25">
        <v>79.877163595756571</v>
      </c>
      <c r="AM11" s="25">
        <v>181.68667282240688</v>
      </c>
      <c r="AN11" s="25">
        <v>379.5844625112918</v>
      </c>
      <c r="AO11" s="25">
        <v>704.82295482295478</v>
      </c>
      <c r="AP11" s="25">
        <v>1255.4166666666667</v>
      </c>
      <c r="AQ11" s="25">
        <v>1919.3432298695459</v>
      </c>
      <c r="AR11" s="25">
        <v>2882.7467218771567</v>
      </c>
      <c r="AS11" s="25">
        <v>4330.6233062330621</v>
      </c>
      <c r="AT11" s="25">
        <v>982.18262222222211</v>
      </c>
      <c r="AU11" s="25" t="s">
        <v>140</v>
      </c>
      <c r="AV11" s="25">
        <v>973.24555555555548</v>
      </c>
      <c r="AW11" s="25" t="s">
        <v>140</v>
      </c>
      <c r="AX11" s="25">
        <v>2.7903731685604467E-2</v>
      </c>
      <c r="AY11" s="25">
        <v>0.62636106433533234</v>
      </c>
      <c r="AZ11" s="25">
        <v>38.243916516087495</v>
      </c>
      <c r="BA11" s="25">
        <v>97.206826762428946</v>
      </c>
      <c r="BB11" s="25">
        <v>1.1000000000000001</v>
      </c>
      <c r="BC11" s="25">
        <v>1037.5999999999999</v>
      </c>
      <c r="BD11" s="25">
        <v>764.45555555555552</v>
      </c>
      <c r="BE11" s="24"/>
      <c r="BF11" s="24"/>
      <c r="BG11" s="24"/>
    </row>
    <row r="12" spans="1:59" x14ac:dyDescent="0.2">
      <c r="A12" s="21" t="s">
        <v>141</v>
      </c>
      <c r="B12" s="9" t="s">
        <v>142</v>
      </c>
      <c r="C12" s="25"/>
      <c r="D12" s="25">
        <v>62.875</v>
      </c>
      <c r="E12" s="25">
        <v>9.5055555555555564</v>
      </c>
      <c r="F12" s="25">
        <v>1345.6111111111111</v>
      </c>
      <c r="G12" s="25">
        <v>4.5266666666666664</v>
      </c>
      <c r="H12" s="25">
        <v>2.4400000000000002E-2</v>
      </c>
      <c r="I12" s="25">
        <v>5.2688888888888883</v>
      </c>
      <c r="J12" s="25">
        <v>1.7272222222222227E-2</v>
      </c>
      <c r="K12" s="25">
        <v>0.37616666666666665</v>
      </c>
      <c r="L12" s="25">
        <v>1.5427777777777778</v>
      </c>
      <c r="M12" s="25">
        <v>1.2272222222222222</v>
      </c>
      <c r="N12" s="25">
        <v>15.204999999999997</v>
      </c>
      <c r="O12" s="25">
        <v>6.5477777777777781</v>
      </c>
      <c r="P12" s="25">
        <v>96.322222222222237</v>
      </c>
      <c r="Q12" s="25">
        <v>39.558333333333337</v>
      </c>
      <c r="R12" s="25">
        <v>207.99444444444444</v>
      </c>
      <c r="S12" s="25">
        <v>48.7</v>
      </c>
      <c r="T12" s="25">
        <v>483.62222222222226</v>
      </c>
      <c r="U12" s="25">
        <v>113.23888888888889</v>
      </c>
      <c r="V12" s="25">
        <v>0.23812500000000003</v>
      </c>
      <c r="W12" s="25">
        <v>0.44911111111111118</v>
      </c>
      <c r="X12" s="25">
        <v>9802.2222222222226</v>
      </c>
      <c r="Y12" s="25">
        <v>0.9738888888888888</v>
      </c>
      <c r="Z12" s="25">
        <v>1.9394444444444447</v>
      </c>
      <c r="AA12" s="25">
        <v>29.833333333333332</v>
      </c>
      <c r="AB12" s="25">
        <v>320</v>
      </c>
      <c r="AC12" s="25"/>
      <c r="AD12" s="23">
        <v>9.25</v>
      </c>
      <c r="AE12" s="23">
        <v>0.02</v>
      </c>
      <c r="AF12" s="25">
        <v>0.10295358649789028</v>
      </c>
      <c r="AG12" s="25">
        <v>8.5952510422330981</v>
      </c>
      <c r="AH12" s="25">
        <v>0.18612308429118776</v>
      </c>
      <c r="AI12" s="25">
        <v>0.82312180889861408</v>
      </c>
      <c r="AJ12" s="25">
        <v>10.424174174174174</v>
      </c>
      <c r="AK12" s="25">
        <v>21.797908032366294</v>
      </c>
      <c r="AL12" s="25">
        <v>76.407035175879386</v>
      </c>
      <c r="AM12" s="25">
        <v>181.37888581101879</v>
      </c>
      <c r="AN12" s="25">
        <v>391.55374887082201</v>
      </c>
      <c r="AO12" s="25">
        <v>724.51159951159957</v>
      </c>
      <c r="AP12" s="25">
        <v>1299.9652777777778</v>
      </c>
      <c r="AQ12" s="25">
        <v>1971.6599190283403</v>
      </c>
      <c r="AR12" s="25">
        <v>3003.8647342995164</v>
      </c>
      <c r="AS12" s="25">
        <v>4603.2068654019859</v>
      </c>
      <c r="AT12" s="25">
        <v>1019.6456166666667</v>
      </c>
      <c r="AU12" s="25" t="s">
        <v>140</v>
      </c>
      <c r="AV12" s="25">
        <v>1011.188888888889</v>
      </c>
      <c r="AW12" s="25" t="s">
        <v>140</v>
      </c>
      <c r="AX12" s="25">
        <v>2.6912266523763911E-2</v>
      </c>
      <c r="AY12" s="25">
        <v>0.78450818576541348</v>
      </c>
      <c r="AZ12" s="25">
        <v>110.16381215523316</v>
      </c>
      <c r="BA12" s="25">
        <v>167.27559580420831</v>
      </c>
      <c r="BB12" s="25">
        <v>0.95000000000000007</v>
      </c>
      <c r="BC12" s="25">
        <v>1006.25</v>
      </c>
      <c r="BD12" s="25">
        <v>733.09999999999991</v>
      </c>
      <c r="BE12" s="24"/>
      <c r="BF12" s="24"/>
      <c r="BG12" s="24"/>
    </row>
    <row r="13" spans="1:59" x14ac:dyDescent="0.2">
      <c r="A13" s="22" t="s">
        <v>143</v>
      </c>
      <c r="B13" s="9" t="s">
        <v>144</v>
      </c>
      <c r="C13" s="26"/>
      <c r="D13" s="26">
        <v>43.133333333333333</v>
      </c>
      <c r="E13" s="26">
        <v>9.24</v>
      </c>
      <c r="F13" s="26">
        <v>937.3</v>
      </c>
      <c r="G13" s="26">
        <v>3.2695000000000007</v>
      </c>
      <c r="H13" s="26">
        <v>2.1486666666666668E-2</v>
      </c>
      <c r="I13" s="26">
        <v>8.7119999999999997</v>
      </c>
      <c r="J13" s="26">
        <v>3.1670000000000011E-2</v>
      </c>
      <c r="K13" s="26">
        <v>0.71949999999999992</v>
      </c>
      <c r="L13" s="26">
        <v>2.4005000000000001</v>
      </c>
      <c r="M13" s="26">
        <v>1.3149999999999999</v>
      </c>
      <c r="N13" s="26">
        <v>17.123000000000001</v>
      </c>
      <c r="O13" s="26">
        <v>5.83</v>
      </c>
      <c r="P13" s="26">
        <v>73.814999999999998</v>
      </c>
      <c r="Q13" s="26">
        <v>27.082999999999998</v>
      </c>
      <c r="R13" s="26">
        <v>137.625</v>
      </c>
      <c r="S13" s="26">
        <v>32.357500000000002</v>
      </c>
      <c r="T13" s="26">
        <v>326.66999999999996</v>
      </c>
      <c r="U13" s="26">
        <v>77.95</v>
      </c>
      <c r="V13" s="26">
        <v>0.17105000000000004</v>
      </c>
      <c r="W13" s="26">
        <v>0.37309999999999999</v>
      </c>
      <c r="X13" s="26">
        <v>9975.5</v>
      </c>
      <c r="Y13" s="26">
        <v>0.69750000000000001</v>
      </c>
      <c r="Z13" s="26">
        <v>2.331</v>
      </c>
      <c r="AA13" s="26">
        <v>64.34</v>
      </c>
      <c r="AB13" s="26">
        <v>312.25</v>
      </c>
      <c r="AC13" s="26"/>
      <c r="AD13" s="23">
        <v>8.83</v>
      </c>
      <c r="AE13" s="23">
        <v>0.1</v>
      </c>
      <c r="AF13" s="26">
        <v>0</v>
      </c>
      <c r="AG13" s="26">
        <v>14.212071778140295</v>
      </c>
      <c r="AH13" s="26">
        <v>0.34127155172413792</v>
      </c>
      <c r="AI13" s="26">
        <v>1.574398249452954</v>
      </c>
      <c r="AJ13" s="26">
        <v>16.219594594594593</v>
      </c>
      <c r="AK13" s="26">
        <v>23.357015985790404</v>
      </c>
      <c r="AL13" s="26">
        <v>86.045226130653248</v>
      </c>
      <c r="AM13" s="26">
        <v>161.49584487534625</v>
      </c>
      <c r="AN13" s="26">
        <v>300.0609756097561</v>
      </c>
      <c r="AO13" s="26">
        <v>496.02564102564094</v>
      </c>
      <c r="AP13" s="26">
        <v>860.15625</v>
      </c>
      <c r="AQ13" s="26">
        <v>1310.0202429149797</v>
      </c>
      <c r="AR13" s="26">
        <v>2029.0062111801242</v>
      </c>
      <c r="AS13" s="26">
        <v>3168.6991869918702</v>
      </c>
      <c r="AT13" s="26">
        <v>711.64828499999987</v>
      </c>
      <c r="AU13" s="26" t="s">
        <v>140</v>
      </c>
      <c r="AV13" s="26">
        <v>698.45349999999985</v>
      </c>
      <c r="AW13" s="26" t="s">
        <v>140</v>
      </c>
      <c r="AX13" s="26">
        <v>4.5480569766825511E-2</v>
      </c>
      <c r="AY13" s="26">
        <v>0.63302951391994011</v>
      </c>
      <c r="AZ13" s="26">
        <v>119.03256791881721</v>
      </c>
      <c r="BA13" s="26">
        <v>67.877127519548054</v>
      </c>
      <c r="BB13" s="26">
        <v>0.94499999999999995</v>
      </c>
      <c r="BC13" s="26">
        <v>1003.7049999999999</v>
      </c>
      <c r="BD13" s="26">
        <v>730.54499999999996</v>
      </c>
      <c r="BE13" s="24"/>
      <c r="BF13" s="24"/>
      <c r="BG13" s="24"/>
    </row>
    <row r="14" spans="1:59" x14ac:dyDescent="0.2">
      <c r="A14" s="21" t="s">
        <v>145</v>
      </c>
      <c r="B14" s="9" t="s">
        <v>146</v>
      </c>
      <c r="C14" s="23"/>
      <c r="D14" s="23">
        <v>90</v>
      </c>
      <c r="E14" s="23">
        <v>16.259999999999998</v>
      </c>
      <c r="F14" s="23">
        <v>1167.0999999999999</v>
      </c>
      <c r="G14" s="23">
        <v>4.7219999999999995</v>
      </c>
      <c r="H14" s="23">
        <v>8.9999999999999993E-3</v>
      </c>
      <c r="I14" s="23">
        <v>5.734</v>
      </c>
      <c r="J14" s="23">
        <v>1.376E-2</v>
      </c>
      <c r="K14" s="23">
        <v>0.33199999999999996</v>
      </c>
      <c r="L14" s="23">
        <v>1.7099999999999997</v>
      </c>
      <c r="M14" s="23">
        <v>0.9827999999999999</v>
      </c>
      <c r="N14" s="23">
        <v>14.103999999999999</v>
      </c>
      <c r="O14" s="23">
        <v>5.8620000000000001</v>
      </c>
      <c r="P14" s="23">
        <v>85.179999999999993</v>
      </c>
      <c r="Q14" s="23">
        <v>34.781999999999996</v>
      </c>
      <c r="R14" s="23">
        <v>179.74</v>
      </c>
      <c r="S14" s="23">
        <v>42.528000000000006</v>
      </c>
      <c r="T14" s="23">
        <v>409.84</v>
      </c>
      <c r="U14" s="23">
        <v>88.039999999999992</v>
      </c>
      <c r="V14" s="23">
        <v>3.2225999999999999</v>
      </c>
      <c r="W14" s="23">
        <v>1.0619999999999998</v>
      </c>
      <c r="X14" s="23">
        <v>11258</v>
      </c>
      <c r="Y14" s="23">
        <v>1.1022000000000001</v>
      </c>
      <c r="Z14" s="23">
        <v>3.0100000000000002</v>
      </c>
      <c r="AA14" s="23">
        <v>48.660000000000004</v>
      </c>
      <c r="AB14" s="23">
        <v>406.12</v>
      </c>
      <c r="AC14" s="23"/>
      <c r="AD14" s="23">
        <v>4.6500000000000004</v>
      </c>
      <c r="AE14" s="23">
        <v>0.2</v>
      </c>
      <c r="AF14" s="23">
        <v>3.7974683544303799E-2</v>
      </c>
      <c r="AG14" s="23">
        <v>9.3539967373572583</v>
      </c>
      <c r="AH14" s="23">
        <v>0.14827586206896554</v>
      </c>
      <c r="AI14" s="23">
        <v>0.72647702407002179</v>
      </c>
      <c r="AJ14" s="23">
        <v>11.554054054054054</v>
      </c>
      <c r="AK14" s="23">
        <v>17.456483126110122</v>
      </c>
      <c r="AL14" s="23">
        <v>70.874371859296474</v>
      </c>
      <c r="AM14" s="23">
        <v>162.38227146814404</v>
      </c>
      <c r="AN14" s="23">
        <v>346.26016260162606</v>
      </c>
      <c r="AO14" s="23">
        <v>637.03296703296689</v>
      </c>
      <c r="AP14" s="23">
        <v>1123.375</v>
      </c>
      <c r="AQ14" s="23">
        <v>1721.7813765182186</v>
      </c>
      <c r="AR14" s="23">
        <v>2545.5900621118008</v>
      </c>
      <c r="AS14" s="23">
        <v>3578.8617886178858</v>
      </c>
      <c r="AT14" s="23">
        <v>868.85756000000003</v>
      </c>
      <c r="AU14" s="23" t="s">
        <v>140</v>
      </c>
      <c r="AV14" s="23">
        <v>860.07600000000002</v>
      </c>
      <c r="AW14" s="23" t="s">
        <v>140</v>
      </c>
      <c r="AX14" s="23">
        <v>3.801248369407325E-2</v>
      </c>
      <c r="AY14" s="23">
        <v>0.58521926888083764</v>
      </c>
      <c r="AZ14" s="23">
        <v>69.999807827714918</v>
      </c>
      <c r="BA14" s="23">
        <v>110.12199383723036</v>
      </c>
      <c r="BB14" s="23">
        <v>1.1000000000000001</v>
      </c>
      <c r="BC14" s="23">
        <v>1039.6399999999999</v>
      </c>
      <c r="BD14" s="23">
        <v>766.4799999999999</v>
      </c>
      <c r="BE14" s="24"/>
      <c r="BF14" s="24"/>
      <c r="BG14" s="24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Mean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dcterms:created xsi:type="dcterms:W3CDTF">2015-06-05T18:19:34Z</dcterms:created>
  <dcterms:modified xsi:type="dcterms:W3CDTF">2023-07-23T16:56:58Z</dcterms:modified>
</cp:coreProperties>
</file>